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30" windowWidth="15180" windowHeight="8580" tabRatio="900" firstSheet="8" activeTab="10"/>
  </bookViews>
  <sheets>
    <sheet name="Титульный лист" sheetId="20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23" r:id="rId14"/>
    <sheet name="Раздел 14" sheetId="17" r:id="rId15"/>
    <sheet name="Раздел 15" sheetId="15" r:id="rId16"/>
    <sheet name="Раздел 16" sheetId="16" r:id="rId17"/>
    <sheet name="Раздел 17" sheetId="18" r:id="rId18"/>
    <sheet name="Раздел 18" sheetId="24" r:id="rId19"/>
    <sheet name="Раздел 19" sheetId="22" r:id="rId20"/>
    <sheet name="Раздел 20" sheetId="28" r:id="rId21"/>
    <sheet name="Раздел 21" sheetId="29" r:id="rId22"/>
    <sheet name="Раздел 22" sheetId="30" r:id="rId23"/>
    <sheet name="Флак" sheetId="25" state="hidden" r:id="rId24"/>
    <sheet name="Spravochnik" sheetId="27" state="hidden" r:id="rId25"/>
  </sheets>
  <definedNames>
    <definedName name="Data_Adr">Флак!$J$2:$M$8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Spravochnik!$A$1:$A$85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Флак!$A$2:$H$868</definedName>
    <definedName name="Verificationcheck">Флак!$O$3:$P$4</definedName>
    <definedName name="Year">'Титульный лист'!$AM$20</definedName>
  </definedNames>
  <calcPr calcId="124519"/>
</workbook>
</file>

<file path=xl/calcChain.xml><?xml version="1.0" encoding="utf-8"?>
<calcChain xmlns="http://schemas.openxmlformats.org/spreadsheetml/2006/main">
  <c r="H384" i="25"/>
  <c r="H383" s="1"/>
  <c r="E383" s="1"/>
  <c r="H744"/>
  <c r="H743"/>
  <c r="H741"/>
  <c r="H740"/>
  <c r="H738"/>
  <c r="H737"/>
  <c r="H19"/>
  <c r="H20"/>
  <c r="H21"/>
  <c r="H22"/>
  <c r="H23"/>
  <c r="H24"/>
  <c r="H25"/>
  <c r="H18"/>
  <c r="E18" s="1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757"/>
  <c r="E757" s="1"/>
  <c r="H402"/>
  <c r="H388"/>
  <c r="H389"/>
  <c r="H390"/>
  <c r="H391"/>
  <c r="H392"/>
  <c r="H393"/>
  <c r="H394"/>
  <c r="H395"/>
  <c r="H396"/>
  <c r="H397"/>
  <c r="H398"/>
  <c r="H399"/>
  <c r="H400"/>
  <c r="H401"/>
  <c r="H403"/>
  <c r="H404"/>
  <c r="H405"/>
  <c r="H406"/>
  <c r="H407"/>
  <c r="H408"/>
  <c r="A408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H736"/>
  <c r="H739"/>
  <c r="H742"/>
  <c r="H745"/>
  <c r="H746"/>
  <c r="H747"/>
  <c r="H748"/>
  <c r="H749"/>
  <c r="H750"/>
  <c r="H751"/>
  <c r="H752"/>
  <c r="H753"/>
  <c r="H754"/>
  <c r="H755"/>
  <c r="H756"/>
  <c r="A108"/>
  <c r="A109"/>
  <c r="H109"/>
  <c r="H108"/>
  <c r="H100"/>
  <c r="H14"/>
  <c r="H13"/>
  <c r="H10"/>
  <c r="A839"/>
  <c r="A840"/>
  <c r="A841"/>
  <c r="A842"/>
  <c r="A843"/>
  <c r="A844"/>
  <c r="A845"/>
  <c r="A846"/>
  <c r="A847"/>
  <c r="A848"/>
  <c r="A849"/>
  <c r="A850"/>
  <c r="A851"/>
  <c r="A852"/>
  <c r="A853"/>
  <c r="H451"/>
  <c r="H450"/>
  <c r="H449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H448"/>
  <c r="H447"/>
  <c r="H446"/>
  <c r="H445" s="1"/>
  <c r="E445" s="1"/>
  <c r="H4"/>
  <c r="H5"/>
  <c r="H6"/>
  <c r="H7"/>
  <c r="H8"/>
  <c r="H11"/>
  <c r="H12"/>
  <c r="H15"/>
  <c r="H16"/>
  <c r="H17"/>
  <c r="H9"/>
  <c r="H27"/>
  <c r="H28"/>
  <c r="H29"/>
  <c r="H26"/>
  <c r="E26" s="1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1"/>
  <c r="H102"/>
  <c r="H103"/>
  <c r="H104"/>
  <c r="H105"/>
  <c r="H106"/>
  <c r="H107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30"/>
  <c r="E30" s="1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5"/>
  <c r="H374"/>
  <c r="H377"/>
  <c r="H378"/>
  <c r="H379"/>
  <c r="H376" s="1"/>
  <c r="E376" s="1"/>
  <c r="H381"/>
  <c r="H382"/>
  <c r="H380"/>
  <c r="E380" s="1"/>
  <c r="H386"/>
  <c r="H385" s="1"/>
  <c r="E385" s="1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09"/>
  <c r="E409" s="1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452"/>
  <c r="E452" s="1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25" s="1"/>
  <c r="E525" s="1"/>
  <c r="H588"/>
  <c r="H589"/>
  <c r="H590"/>
  <c r="H591"/>
  <c r="H592"/>
  <c r="H593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7"/>
  <c r="H618"/>
  <c r="H619"/>
  <c r="H620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737"/>
  <c r="A736"/>
  <c r="A735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679"/>
  <c r="A678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22"/>
  <c r="A621"/>
  <c r="A620"/>
  <c r="A619"/>
  <c r="A618"/>
  <c r="A617"/>
  <c r="A616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516"/>
  <c r="A517"/>
  <c r="A518"/>
  <c r="A519"/>
  <c r="A520"/>
  <c r="A521"/>
  <c r="A522"/>
  <c r="A523"/>
  <c r="A52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31"/>
  <c r="A432"/>
  <c r="A433"/>
  <c r="A434"/>
  <c r="A435"/>
  <c r="A436"/>
  <c r="A437"/>
  <c r="A438"/>
  <c r="A439"/>
  <c r="A440"/>
  <c r="A441"/>
  <c r="A442"/>
  <c r="A443"/>
  <c r="A444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386"/>
  <c r="A385"/>
  <c r="A382"/>
  <c r="A381"/>
  <c r="A380"/>
  <c r="A379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247"/>
  <c r="E374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03"/>
  <c r="A104"/>
  <c r="A105"/>
  <c r="A106"/>
  <c r="A107"/>
  <c r="A110"/>
  <c r="A111"/>
  <c r="A112"/>
  <c r="A113"/>
  <c r="A114"/>
  <c r="A115"/>
  <c r="A97"/>
  <c r="A98"/>
  <c r="A99"/>
  <c r="A42"/>
  <c r="A43"/>
  <c r="A44"/>
  <c r="A45"/>
  <c r="A46"/>
  <c r="A47"/>
  <c r="A48"/>
  <c r="A49"/>
  <c r="A50"/>
  <c r="A51"/>
  <c r="A28"/>
  <c r="A25"/>
  <c r="A19"/>
  <c r="M28" i="2"/>
  <c r="N28"/>
  <c r="M29"/>
  <c r="N29"/>
  <c r="M30"/>
  <c r="N30"/>
  <c r="M31"/>
  <c r="N31"/>
  <c r="N27"/>
  <c r="M27"/>
  <c r="N25"/>
  <c r="N26"/>
  <c r="M25"/>
  <c r="N23"/>
  <c r="N24" s="1"/>
  <c r="M23"/>
  <c r="N21"/>
  <c r="N22" s="1"/>
  <c r="M21"/>
  <c r="M22" s="1"/>
  <c r="M26"/>
  <c r="M24"/>
  <c r="A35" i="6"/>
  <c r="A375" i="25"/>
  <c r="A374"/>
  <c r="A384"/>
  <c r="A383"/>
  <c r="O4"/>
  <c r="M8"/>
  <c r="M7"/>
  <c r="M6"/>
  <c r="M5"/>
  <c r="M4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58"/>
  <c r="A757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26"/>
  <c r="A454"/>
  <c r="A455"/>
  <c r="A456"/>
  <c r="A457"/>
  <c r="A458"/>
  <c r="A459"/>
  <c r="A460"/>
  <c r="A453"/>
  <c r="A447"/>
  <c r="A448"/>
  <c r="A449"/>
  <c r="A450"/>
  <c r="A451"/>
  <c r="A446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10"/>
  <c r="A388"/>
  <c r="A378"/>
  <c r="A377"/>
  <c r="A525"/>
  <c r="A452"/>
  <c r="A445"/>
  <c r="A409"/>
  <c r="A387"/>
  <c r="A376"/>
  <c r="A246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96"/>
  <c r="A100"/>
  <c r="A101"/>
  <c r="A102"/>
  <c r="A116"/>
  <c r="A117"/>
  <c r="A118"/>
  <c r="A119"/>
  <c r="A120"/>
  <c r="A121"/>
  <c r="A122"/>
  <c r="A123"/>
  <c r="A124"/>
  <c r="A125"/>
  <c r="A126"/>
  <c r="A127"/>
  <c r="A128"/>
  <c r="A129"/>
  <c r="A130"/>
  <c r="A131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33"/>
  <c r="A34"/>
  <c r="A35"/>
  <c r="A36"/>
  <c r="A37"/>
  <c r="A38"/>
  <c r="A39"/>
  <c r="A40"/>
  <c r="A41"/>
  <c r="A52"/>
  <c r="A53"/>
  <c r="A54"/>
  <c r="A55"/>
  <c r="A56"/>
  <c r="A57"/>
  <c r="A58"/>
  <c r="A59"/>
  <c r="A60"/>
  <c r="A61"/>
  <c r="A62"/>
  <c r="A63"/>
  <c r="A64"/>
  <c r="A65"/>
  <c r="A66"/>
  <c r="A30"/>
  <c r="A32"/>
  <c r="A31"/>
  <c r="A29"/>
  <c r="A27"/>
  <c r="A26"/>
  <c r="A18"/>
  <c r="A3"/>
  <c r="A4"/>
  <c r="A5"/>
  <c r="A6"/>
  <c r="A7"/>
  <c r="A8"/>
  <c r="A9"/>
  <c r="A10"/>
  <c r="A11"/>
  <c r="A12"/>
  <c r="A13"/>
  <c r="A14"/>
  <c r="A15"/>
  <c r="A16"/>
  <c r="A17"/>
  <c r="A20"/>
  <c r="A21"/>
  <c r="A22"/>
  <c r="A23"/>
  <c r="A24"/>
  <c r="AQ20" i="20"/>
  <c r="E9" i="25"/>
  <c r="H246" l="1"/>
  <c r="H387"/>
  <c r="E387" s="1"/>
  <c r="H678"/>
  <c r="E678" s="1"/>
  <c r="H621"/>
  <c r="E621" s="1"/>
  <c r="H616"/>
  <c r="E616" s="1"/>
  <c r="H594"/>
  <c r="E594" s="1"/>
  <c r="H735"/>
  <c r="E735" s="1"/>
  <c r="E246"/>
  <c r="H3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<sst xmlns="http://schemas.openxmlformats.org/spreadsheetml/2006/main" count="1714" uniqueCount="1565">
  <si>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</si>
  <si>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</si>
  <si>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</si>
  <si>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</si>
  <si>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</si>
  <si>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</si>
  <si>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</si>
  <si>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</si>
  <si>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</si>
  <si>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</si>
  <si>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</si>
  <si>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</si>
  <si>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</si>
  <si>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</si>
  <si>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</si>
  <si>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</si>
  <si>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</si>
  <si>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2. Сведения об обучающихся, окончивших данный класс, переведенных в следующий класс весной или осенью, и выпускных экзаменах в 2014 году</t>
  </si>
  <si>
    <t>2009 г.</t>
  </si>
  <si>
    <t>1991 г. и ранее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</si>
  <si>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</si>
  <si>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</si>
  <si>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</si>
  <si>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</si>
  <si>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</si>
  <si>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</si>
  <si>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</si>
  <si>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</si>
  <si>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</si>
  <si>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</si>
  <si>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</si>
  <si>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</si>
  <si>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</si>
  <si>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</si>
  <si>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</si>
  <si>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</si>
  <si>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</si>
  <si>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</si>
  <si>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</si>
  <si>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</si>
  <si>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</si>
  <si>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</si>
  <si>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</si>
  <si>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</si>
  <si>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</si>
  <si>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</si>
  <si>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</si>
  <si>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</si>
  <si>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</si>
  <si>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</si>
  <si>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</si>
  <si>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</si>
  <si>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</si>
  <si>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</si>
  <si>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</si>
  <si>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</si>
  <si>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</si>
  <si>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</si>
  <si>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</si>
  <si>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</si>
  <si>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</si>
  <si>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</si>
  <si>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</si>
  <si>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</si>
  <si>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</si>
  <si>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</si>
  <si>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</si>
  <si>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</si>
  <si>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</si>
  <si>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</si>
  <si>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</si>
  <si>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</si>
  <si>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</si>
  <si>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</si>
  <si>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</si>
  <si>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</si>
  <si>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</si>
  <si>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</si>
  <si>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</si>
  <si>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</si>
  <si>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</si>
  <si>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</si>
  <si>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</si>
  <si>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</si>
  <si>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</si>
  <si>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</si>
  <si>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</si>
  <si>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</si>
  <si>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</si>
  <si>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</si>
  <si>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</si>
  <si>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</si>
  <si>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</si>
  <si>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</si>
  <si>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</si>
  <si>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</si>
  <si>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</si>
  <si>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</si>
  <si>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</si>
  <si>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</si>
  <si>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</si>
  <si>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</si>
  <si>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</si>
  <si>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</si>
  <si>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</si>
  <si>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</si>
  <si>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</si>
  <si>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</si>
  <si>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</si>
  <si>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</si>
  <si>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</si>
  <si>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</si>
  <si>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</si>
  <si>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</si>
  <si>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</si>
  <si>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</si>
  <si>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</si>
  <si>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</si>
  <si>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</si>
  <si>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</si>
  <si>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</si>
  <si>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</si>
  <si>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</si>
  <si>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</si>
  <si>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</si>
  <si>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</si>
  <si>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</si>
  <si>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</si>
  <si>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</si>
  <si>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</si>
  <si>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</si>
  <si>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</si>
  <si>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</si>
  <si>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</si>
  <si>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</si>
  <si>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</si>
  <si>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</si>
  <si>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</si>
  <si>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</si>
  <si>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</si>
  <si>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</si>
  <si>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</si>
  <si>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</si>
  <si>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</si>
  <si>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</si>
  <si>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</si>
  <si>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</si>
  <si>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</si>
  <si>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</si>
  <si>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</si>
  <si>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</si>
  <si>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</si>
  <si>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</si>
  <si>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</si>
  <si>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</si>
  <si>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</si>
  <si>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</si>
  <si>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</si>
  <si>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</si>
  <si>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</si>
  <si>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</si>
  <si>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</si>
  <si>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</si>
  <si>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</si>
  <si>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</si>
  <si>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</si>
  <si>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</si>
  <si>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</si>
  <si>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</si>
  <si>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</si>
  <si>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</si>
  <si>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</si>
  <si>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</si>
  <si>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</si>
  <si>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</si>
  <si>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</si>
  <si>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</si>
  <si>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</si>
  <si>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</si>
  <si>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</si>
  <si>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</si>
  <si>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</si>
  <si>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</si>
  <si>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</si>
  <si>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</si>
  <si>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</si>
  <si>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</si>
  <si>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</si>
  <si>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</si>
  <si>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</si>
  <si>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</si>
  <si>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</si>
  <si>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</si>
  <si>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</si>
  <si>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</si>
  <si>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</si>
  <si>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</si>
  <si>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</si>
  <si>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</si>
  <si>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</si>
  <si>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</si>
  <si>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</si>
  <si>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</si>
  <si>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</si>
  <si>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</si>
  <si>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</si>
  <si>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</si>
  <si>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</si>
  <si>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</si>
  <si>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</si>
  <si>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</si>
  <si>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</si>
  <si>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</si>
  <si>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</si>
  <si>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</si>
  <si>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</si>
  <si>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</si>
  <si>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</si>
  <si>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</si>
  <si>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</si>
  <si>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</si>
  <si>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</si>
  <si>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</si>
  <si>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</si>
  <si>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</si>
  <si>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</si>
  <si>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</si>
  <si>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</si>
  <si>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</si>
  <si>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</si>
  <si>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</si>
  <si>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</si>
  <si>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</si>
  <si>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</si>
  <si>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</si>
  <si>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</si>
  <si>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</si>
  <si>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</si>
  <si>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</si>
  <si>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</si>
  <si>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</si>
  <si>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</si>
  <si>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</si>
  <si>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</si>
  <si>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</si>
  <si>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</si>
  <si>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</si>
  <si>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</si>
  <si>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</si>
  <si>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</si>
  <si>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</si>
  <si>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</si>
  <si>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</si>
  <si>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</si>
  <si>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</si>
  <si>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</si>
  <si>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</si>
  <si>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</si>
  <si>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</si>
  <si>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</si>
  <si>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</si>
  <si>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</si>
  <si>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</si>
  <si>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</si>
  <si>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</si>
  <si>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</si>
  <si>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</si>
  <si>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</si>
  <si>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</si>
  <si>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</si>
  <si>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</si>
  <si>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</si>
  <si>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</si>
  <si>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</si>
  <si>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</si>
  <si>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</si>
  <si>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</si>
  <si>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</si>
  <si>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</si>
  <si>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</si>
  <si>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</si>
  <si>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</si>
  <si>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</si>
  <si>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</si>
  <si>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</si>
  <si>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</si>
  <si>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</si>
  <si>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</si>
  <si>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</si>
  <si>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</si>
  <si>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</si>
  <si>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</si>
  <si>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</si>
  <si>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</si>
  <si>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</si>
  <si>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</si>
  <si>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</si>
  <si>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</si>
  <si>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</si>
  <si>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</si>
  <si>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</si>
  <si>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</si>
  <si>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</si>
  <si>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</si>
  <si>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</si>
  <si>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</si>
  <si>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</si>
  <si>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</si>
  <si>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</si>
  <si>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</si>
  <si>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</si>
  <si>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</si>
  <si>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</si>
  <si>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</si>
  <si>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</si>
  <si>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</si>
  <si>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</si>
  <si>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</si>
  <si>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</si>
  <si>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</si>
  <si>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</si>
  <si>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</si>
  <si>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</si>
  <si>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</si>
  <si>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</si>
  <si>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</si>
  <si>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</si>
  <si>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</si>
  <si>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</si>
  <si>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</si>
  <si>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</si>
  <si>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</si>
  <si>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</si>
  <si>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</si>
  <si>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</si>
  <si>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</si>
  <si>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</si>
  <si>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</si>
  <si>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</si>
  <si>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</si>
  <si>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</si>
  <si>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</si>
  <si>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</si>
  <si>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</si>
  <si>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</si>
  <si>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</si>
  <si>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</si>
  <si>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</si>
  <si>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</si>
  <si>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</si>
  <si>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</si>
  <si>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</si>
  <si>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</si>
  <si>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</si>
  <si>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</si>
  <si>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</si>
  <si>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</si>
  <si>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</si>
  <si>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</si>
  <si>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</si>
  <si>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</si>
  <si>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</si>
  <si>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</si>
  <si>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</si>
  <si>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</si>
  <si>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</si>
  <si>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</si>
  <si>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</si>
  <si>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</si>
  <si>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</si>
  <si>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</si>
  <si>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</si>
  <si>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</si>
  <si>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</si>
  <si>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</si>
  <si>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</si>
  <si>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</si>
  <si>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</si>
  <si>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</si>
  <si>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</si>
  <si>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</si>
  <si>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</si>
  <si>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</si>
  <si>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</si>
  <si>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</si>
  <si>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</si>
  <si>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</si>
  <si>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</si>
  <si>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</si>
  <si>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</si>
  <si>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</si>
  <si>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</si>
  <si>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</si>
  <si>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</si>
  <si>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</si>
  <si>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</si>
  <si>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  <charset val="204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</si>
  <si>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</si>
  <si>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</si>
  <si>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</si>
  <si>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</si>
  <si>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</si>
  <si>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</si>
  <si>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</si>
  <si>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</si>
  <si>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</si>
  <si>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</si>
  <si>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</si>
  <si>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</si>
  <si>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</si>
  <si>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</si>
  <si>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</si>
  <si>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</si>
  <si>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</si>
  <si>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</si>
  <si>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</si>
  <si>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</si>
  <si>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</si>
  <si>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</si>
  <si>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</si>
  <si>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</si>
  <si>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</si>
  <si>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</si>
  <si>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</si>
  <si>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</si>
  <si>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</si>
  <si>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</si>
  <si>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</si>
  <si>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</si>
  <si>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</si>
  <si>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</si>
  <si>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</si>
  <si>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</si>
  <si>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</si>
  <si>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</si>
  <si>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</si>
  <si>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</si>
  <si>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</si>
  <si>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</si>
  <si>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</si>
  <si>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</si>
  <si>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</si>
  <si>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</si>
  <si>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</si>
  <si>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</si>
  <si>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</si>
  <si>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</si>
  <si>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</si>
  <si>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</si>
  <si>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</si>
  <si>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</si>
  <si>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</si>
  <si>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</si>
  <si>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</si>
  <si>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</si>
  <si>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</si>
  <si>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</si>
  <si>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</si>
  <si>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</si>
  <si>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</si>
  <si>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</si>
  <si>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</si>
  <si>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</si>
  <si>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</si>
  <si>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</si>
  <si>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</si>
  <si>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</si>
  <si>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</si>
  <si>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</si>
  <si>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</si>
  <si>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</si>
  <si>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</si>
  <si>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</si>
  <si>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</si>
  <si>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</si>
  <si>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</si>
  <si>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</si>
  <si>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</si>
  <si>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</si>
  <si>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</si>
  <si>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</si>
  <si>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</si>
  <si>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</si>
  <si>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</si>
  <si>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</si>
  <si>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</si>
  <si>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</si>
  <si>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</si>
  <si>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</si>
  <si>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</si>
  <si>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</si>
  <si>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</si>
  <si>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</si>
  <si>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</si>
  <si>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</si>
  <si>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</si>
  <si>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</si>
  <si>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</si>
  <si>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</si>
  <si>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</si>
  <si>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</si>
  <si>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</si>
  <si>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</si>
  <si>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</si>
  <si>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</si>
  <si>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</si>
  <si>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</si>
  <si>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</si>
  <si>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</si>
  <si>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</si>
  <si>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</si>
  <si>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</si>
  <si>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</si>
  <si>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</si>
  <si>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</si>
  <si>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</si>
  <si>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</si>
  <si>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</si>
  <si>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</si>
  <si>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</si>
  <si>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</si>
  <si>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</si>
  <si>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</si>
  <si>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</si>
  <si>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</si>
  <si>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</si>
  <si>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</si>
  <si>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</si>
  <si>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</si>
  <si>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</si>
  <si>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  <charset val="204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</si>
  <si>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</si>
  <si>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</si>
  <si>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</si>
  <si>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</si>
  <si>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</si>
  <si>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</si>
  <si>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</si>
  <si>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</si>
  <si>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</si>
  <si>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</si>
  <si>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</si>
  <si>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</si>
  <si>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</si>
  <si>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</si>
  <si>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</si>
  <si>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</si>
  <si>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</si>
  <si>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</si>
  <si>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</si>
  <si>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</si>
  <si>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</si>
  <si>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</si>
  <si>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</si>
  <si>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</si>
  <si>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</si>
  <si>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</si>
  <si>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</si>
  <si>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</si>
  <si>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</si>
  <si>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</si>
  <si>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</si>
  <si>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</si>
  <si>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</si>
  <si>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</si>
  <si>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</si>
  <si>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</si>
  <si>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</si>
  <si>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</si>
  <si>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</si>
  <si>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</si>
  <si>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</si>
  <si>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</si>
  <si>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</si>
  <si>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</si>
  <si>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</si>
  <si>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</si>
  <si>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</si>
  <si>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</si>
  <si>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</si>
  <si>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</si>
  <si>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</si>
  <si>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</si>
  <si>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</si>
  <si>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</si>
  <si>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</si>
  <si>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</si>
  <si>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</si>
  <si>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</si>
  <si>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</si>
  <si>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</si>
  <si>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</si>
  <si>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</si>
  <si>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</si>
  <si>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</si>
  <si>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</si>
  <si>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</si>
  <si>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</si>
  <si>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</si>
  <si>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</si>
  <si>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</si>
  <si>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</si>
  <si>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</si>
  <si>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</si>
  <si>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</si>
  <si>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</si>
  <si>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</si>
  <si>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</si>
  <si>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</si>
  <si>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</si>
  <si>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</si>
  <si>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</si>
  <si>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</si>
  <si>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</si>
  <si>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</si>
  <si>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</si>
  <si>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</si>
  <si>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</si>
  <si>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</si>
  <si>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</si>
  <si>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</si>
  <si>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</si>
  <si>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</si>
  <si>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</si>
  <si>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</si>
  <si>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</si>
  <si>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</si>
  <si>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</si>
  <si>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</si>
  <si>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</si>
  <si>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</si>
  <si>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</si>
  <si>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</si>
  <si>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</si>
  <si>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</si>
  <si>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</si>
  <si>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</si>
  <si>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</si>
  <si>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</si>
  <si>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</si>
  <si>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</si>
  <si>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</si>
  <si>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</si>
  <si>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</si>
  <si>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</si>
  <si>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</si>
  <si>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</si>
  <si>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</si>
  <si>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</si>
  <si>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</si>
  <si>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</si>
  <si>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</si>
  <si>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</si>
  <si>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</si>
  <si>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</si>
  <si>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</si>
  <si>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</si>
  <si>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</si>
  <si>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</si>
  <si>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</si>
  <si>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</si>
  <si>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</si>
  <si>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</si>
  <si>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</si>
  <si>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</si>
  <si>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</si>
  <si>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</si>
  <si>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</si>
  <si>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</si>
  <si>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</si>
  <si>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</si>
  <si>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</si>
  <si>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</si>
  <si>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</si>
  <si>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</si>
  <si>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</si>
  <si>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</si>
  <si>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</si>
  <si>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</si>
  <si>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</si>
  <si>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</si>
  <si>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</si>
  <si>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</si>
  <si>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</si>
  <si>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</si>
  <si>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</si>
  <si>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</si>
  <si>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</si>
  <si>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</si>
  <si>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</si>
  <si>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</si>
  <si>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</si>
  <si>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</si>
  <si>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</si>
  <si>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</si>
  <si>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</si>
  <si>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</si>
  <si>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</si>
  <si>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</si>
  <si>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</si>
  <si>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</si>
  <si>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</si>
  <si>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</si>
  <si>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</si>
  <si>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</si>
  <si>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</si>
  <si>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</si>
  <si>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</si>
  <si>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</si>
  <si>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</si>
  <si>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</si>
  <si>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</si>
  <si>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</si>
  <si>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</si>
  <si>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</si>
  <si>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</si>
  <si>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</si>
  <si>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</si>
  <si>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</si>
  <si>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</si>
  <si>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</si>
  <si>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</si>
  <si>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</si>
  <si>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</si>
  <si>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</si>
  <si>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</si>
  <si>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</si>
  <si>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</si>
  <si>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</si>
  <si>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</si>
  <si>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</si>
  <si>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</si>
  <si>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</si>
  <si>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</si>
  <si>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</si>
  <si>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</si>
  <si>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</si>
  <si>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</si>
  <si>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</si>
  <si>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</si>
  <si>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</si>
  <si>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</si>
  <si>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</si>
  <si>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</si>
  <si>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</si>
  <si>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</si>
  <si>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</si>
  <si>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</si>
  <si>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</si>
  <si>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</si>
  <si>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</si>
  <si>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</si>
  <si>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</si>
  <si>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</si>
  <si>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</si>
  <si>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</si>
  <si>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</si>
  <si>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</si>
  <si>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</si>
  <si>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</si>
  <si>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</si>
  <si>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</si>
  <si>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</si>
  <si>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</si>
  <si>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</si>
  <si>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</si>
  <si>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</si>
  <si>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</si>
  <si>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</si>
  <si>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</si>
  <si>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</si>
  <si>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</si>
  <si>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</si>
  <si>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</si>
  <si>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</si>
  <si>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</si>
  <si>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</si>
  <si>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</si>
  <si>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</si>
  <si>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</si>
  <si>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</si>
  <si>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</si>
  <si>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</si>
  <si>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</si>
  <si>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</si>
  <si>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</si>
  <si>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</si>
  <si>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</si>
  <si>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</si>
  <si>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</si>
  <si>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</si>
  <si>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</si>
  <si>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</si>
  <si>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</si>
  <si>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</si>
  <si>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</si>
  <si>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</si>
  <si>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</si>
  <si>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</si>
  <si>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</si>
  <si>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</si>
  <si>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</si>
  <si>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</si>
  <si>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</si>
  <si>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</si>
  <si>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</si>
  <si>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</si>
  <si>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</si>
  <si>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</si>
  <si>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</si>
  <si>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</si>
  <si>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</si>
  <si>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</si>
  <si>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</si>
  <si>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</si>
  <si>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</si>
  <si>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</si>
  <si>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</si>
  <si>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</si>
  <si>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</si>
  <si>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</si>
  <si>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</si>
  <si>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</si>
  <si>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</si>
  <si>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</si>
  <si>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</si>
  <si>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</si>
  <si>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</si>
  <si>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</si>
  <si>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</si>
  <si>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</si>
  <si>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</si>
  <si>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</si>
  <si>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</si>
  <si>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</si>
  <si>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</si>
  <si>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</si>
  <si>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</si>
  <si>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</si>
  <si>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</si>
  <si>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</si>
  <si>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</si>
  <si>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</si>
  <si>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</si>
  <si>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</si>
  <si>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</si>
  <si>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</si>
  <si>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</si>
  <si>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</si>
  <si>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</si>
  <si>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</si>
  <si>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</si>
  <si>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</si>
  <si>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</si>
  <si>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</si>
  <si>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</si>
  <si>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</si>
  <si>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</si>
  <si>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</si>
  <si>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</si>
  <si>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12. Сведения о платных дополнительных образовательных услугах
за 2013/2014 учебный год</t>
  </si>
  <si>
    <t>Раздел 14. Кружковая работа обучающихся за 2013/2014 учебный год</t>
  </si>
  <si>
    <r>
      <t xml:space="preserve">Раздел 15. Сведения об обучающихся, выбывших из учреждения в течение 2013/2014 учебного года
и летнего периода 2014 г
</t>
    </r>
    <r>
      <rPr>
        <sz val="10"/>
        <rFont val="Times New Roman"/>
        <family val="1"/>
        <charset val="204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</si>
  <si>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</si>
  <si>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</si>
  <si>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</si>
  <si>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</si>
  <si>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</si>
  <si>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</si>
  <si>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</si>
  <si>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</si>
  <si>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</si>
  <si>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</si>
  <si>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</si>
  <si>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</si>
  <si>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</si>
  <si>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</si>
  <si>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</si>
  <si>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</si>
  <si>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</si>
  <si>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</si>
  <si>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</si>
  <si>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</si>
  <si>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</si>
  <si>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</si>
  <si>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</si>
  <si>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</si>
  <si>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</si>
  <si>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</si>
  <si>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</si>
  <si>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</si>
  <si>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</si>
  <si>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</si>
  <si>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</si>
  <si>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</si>
  <si>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</si>
  <si>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</si>
  <si>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</si>
  <si>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</si>
  <si>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</si>
  <si>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</si>
  <si>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</si>
  <si>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</si>
  <si>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</si>
  <si>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</si>
  <si>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</si>
  <si>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</si>
  <si>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</si>
  <si>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</si>
  <si>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</si>
  <si>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</si>
  <si>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</si>
  <si>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</si>
  <si>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</si>
  <si>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</si>
  <si>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</si>
  <si>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</si>
  <si>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</si>
  <si>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</si>
  <si>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</si>
  <si>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</si>
  <si>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</si>
  <si>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</si>
  <si>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</si>
  <si>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</si>
  <si>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</si>
  <si>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</si>
  <si>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</si>
  <si>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</si>
  <si>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</si>
  <si>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</si>
  <si>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</si>
  <si>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</si>
  <si>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</si>
  <si>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</si>
  <si>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</si>
  <si>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</si>
  <si>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</si>
  <si>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</si>
  <si>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</si>
  <si>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</si>
  <si>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</si>
  <si>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</si>
  <si>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</si>
  <si>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</si>
  <si>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</si>
  <si>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</si>
  <si>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</si>
  <si>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</si>
  <si>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</si>
  <si>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</si>
  <si>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</si>
  <si>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</si>
  <si>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</si>
  <si>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</si>
  <si>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</si>
  <si>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</si>
  <si>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</si>
  <si>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</si>
  <si>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</si>
  <si>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</si>
  <si>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</si>
  <si>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</si>
  <si>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</si>
  <si>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</si>
  <si>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</si>
  <si>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</si>
  <si>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</si>
  <si>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</si>
  <si>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</si>
  <si>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</si>
  <si>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</si>
  <si>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</si>
  <si>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</si>
  <si>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</si>
  <si>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</si>
  <si>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</si>
  <si>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</si>
  <si>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</si>
  <si>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</si>
  <si>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</si>
  <si>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</si>
  <si>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</si>
  <si>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</si>
  <si>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</si>
  <si>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</si>
  <si>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</si>
  <si>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</si>
  <si>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</si>
  <si>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</si>
  <si>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</si>
  <si>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</si>
  <si>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</si>
  <si>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</si>
  <si>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</si>
  <si>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</si>
  <si>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</si>
  <si>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</si>
  <si>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</si>
  <si>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</si>
  <si>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</si>
  <si>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</si>
  <si>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</si>
  <si>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</si>
  <si>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</si>
  <si>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</si>
  <si>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</si>
  <si>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</si>
  <si>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</si>
  <si>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</si>
  <si>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</si>
  <si>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</si>
  <si>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</si>
  <si>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</si>
  <si>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</si>
  <si>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</si>
  <si>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</si>
  <si>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</si>
  <si>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</si>
  <si>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</si>
  <si>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</si>
  <si>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</si>
  <si>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</si>
  <si>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</si>
  <si>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</si>
  <si>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</si>
  <si>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</si>
  <si>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</si>
  <si>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</si>
  <si>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</si>
  <si>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</si>
  <si>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</si>
  <si>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</si>
  <si>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</si>
  <si>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</si>
  <si>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</si>
  <si>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</si>
  <si>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</si>
  <si>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</si>
  <si>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</si>
  <si>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</si>
  <si>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</si>
  <si>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</si>
  <si>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</si>
  <si>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</si>
  <si>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</si>
  <si>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</si>
  <si>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</si>
  <si>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</si>
  <si>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</si>
  <si>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</si>
  <si>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</si>
  <si>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</si>
  <si>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</si>
  <si>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</si>
  <si>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</si>
  <si>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</si>
  <si>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</si>
  <si>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</si>
  <si>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</si>
  <si>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</si>
  <si>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</si>
  <si>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</si>
  <si>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</si>
  <si>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</si>
  <si>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</si>
  <si>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</si>
  <si>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</si>
  <si>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</si>
  <si>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</si>
  <si>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</si>
  <si>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</si>
  <si>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</si>
  <si>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</si>
  <si>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</si>
  <si>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</si>
  <si>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</si>
  <si>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</si>
  <si>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</si>
  <si>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</si>
  <si>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</si>
  <si>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</si>
  <si>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</si>
  <si>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</si>
  <si>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</si>
  <si>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</si>
  <si>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</si>
  <si>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</si>
  <si>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</si>
  <si>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</si>
  <si>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</si>
  <si>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</si>
  <si>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</si>
  <si>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</si>
  <si>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</si>
  <si>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</si>
  <si>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</si>
  <si>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</si>
  <si>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</si>
  <si>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</si>
  <si>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</si>
  <si>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</si>
  <si>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</si>
  <si>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</si>
  <si>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</si>
  <si>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</si>
  <si>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</si>
  <si>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</si>
  <si>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</si>
  <si>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</si>
  <si>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</si>
  <si>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</si>
  <si>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</si>
  <si>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</si>
  <si>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</si>
  <si>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</si>
  <si>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</si>
  <si>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</si>
  <si>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</si>
  <si>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</si>
  <si>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</si>
  <si>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</si>
  <si>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</si>
  <si>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</si>
  <si>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</si>
  <si>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</si>
  <si>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</si>
  <si>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</si>
  <si>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</si>
  <si>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</si>
  <si>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</si>
  <si>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</si>
  <si>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</si>
  <si>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</si>
  <si>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</si>
  <si>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</si>
  <si>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</si>
  <si>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</si>
  <si>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</si>
  <si>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</si>
  <si>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</si>
  <si>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</si>
  <si>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</si>
  <si>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</si>
  <si>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</si>
  <si>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</si>
  <si>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</si>
  <si>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</si>
  <si>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</si>
  <si>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</si>
  <si>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</si>
  <si>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</si>
  <si>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</si>
  <si>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</si>
  <si>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</si>
  <si>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</si>
  <si>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</si>
  <si>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</si>
  <si>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</si>
  <si>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</si>
  <si>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</si>
  <si>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</si>
  <si>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</si>
  <si>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</si>
  <si>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</si>
  <si>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</si>
  <si>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</si>
  <si>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</si>
  <si>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</si>
  <si>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</si>
  <si>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</si>
  <si>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</si>
  <si>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</si>
  <si>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</si>
  <si>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</si>
  <si>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</si>
  <si>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</si>
  <si>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</si>
  <si>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</si>
  <si>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</si>
  <si>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</si>
  <si>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</si>
  <si>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</si>
  <si>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</si>
  <si>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</si>
  <si>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</si>
  <si>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</si>
  <si>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</si>
  <si>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</si>
  <si>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</si>
  <si>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</si>
  <si>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</si>
  <si>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</si>
  <si>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</si>
  <si>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</si>
  <si>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</si>
  <si>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</si>
  <si>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</si>
  <si>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</si>
  <si>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</si>
  <si>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</si>
  <si>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</si>
  <si>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</si>
  <si>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</si>
  <si>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</si>
  <si>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</si>
  <si>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</si>
  <si>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</si>
  <si>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</si>
  <si>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</si>
  <si>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</si>
  <si>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</si>
  <si>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</si>
  <si>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</si>
  <si>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</si>
  <si>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</si>
  <si>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</si>
  <si>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</si>
  <si>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</si>
  <si>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</si>
  <si>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</si>
  <si>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</si>
  <si>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</si>
  <si>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</si>
  <si>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</si>
  <si>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</si>
  <si>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</si>
  <si>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</si>
  <si>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</si>
  <si>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</si>
  <si>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</si>
  <si>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</si>
  <si>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</si>
  <si>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</si>
  <si>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</si>
  <si>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</si>
  <si>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</si>
  <si>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</si>
  <si>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</si>
  <si>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</si>
  <si>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</si>
  <si>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</si>
  <si>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</si>
  <si>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</si>
  <si>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</si>
  <si>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</si>
  <si>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</si>
  <si>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</si>
  <si>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</si>
  <si>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</si>
  <si>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</si>
  <si>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</si>
  <si>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</si>
  <si>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</si>
  <si>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</si>
  <si>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</si>
  <si>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</si>
  <si>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</si>
  <si>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</si>
  <si>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</si>
  <si>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</si>
  <si>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</si>
  <si>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</si>
  <si>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</si>
  <si>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</si>
  <si>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</si>
  <si>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</si>
  <si>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</si>
  <si>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</si>
  <si>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</si>
  <si>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</si>
  <si>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</si>
  <si>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</si>
  <si>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</si>
  <si>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</si>
  <si>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</si>
  <si>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</si>
  <si>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</si>
  <si>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</si>
  <si>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</si>
  <si>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</si>
  <si>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</si>
  <si>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</si>
  <si>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</si>
  <si>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</si>
  <si>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</si>
  <si>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</si>
  <si>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</si>
  <si>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</si>
  <si>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</si>
  <si>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</si>
  <si>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</si>
  <si>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</si>
  <si>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</si>
  <si>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</si>
  <si>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</si>
  <si>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</si>
  <si>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</si>
  <si>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</si>
  <si>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</si>
  <si>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</si>
  <si>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</si>
  <si>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</si>
  <si>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</si>
  <si>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</si>
  <si>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</si>
  <si>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</si>
  <si>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</si>
  <si>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</si>
  <si>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</si>
  <si>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</si>
  <si>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</si>
  <si>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</si>
  <si>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</si>
  <si>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</si>
  <si>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</si>
  <si>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</si>
  <si>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</si>
  <si>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</si>
  <si>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</si>
  <si>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</si>
  <si>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</si>
  <si>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</si>
  <si>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</si>
  <si>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</si>
  <si>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</si>
  <si>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</si>
  <si>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</si>
  <si>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</si>
  <si>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</si>
  <si>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</si>
  <si>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</si>
  <si>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</si>
  <si>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</si>
  <si>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</si>
  <si>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</si>
  <si>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</si>
  <si>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</si>
  <si>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</si>
  <si>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</si>
  <si>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</si>
  <si>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</si>
  <si>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</si>
  <si>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</si>
  <si>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</si>
  <si>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</si>
  <si>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</si>
  <si>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</si>
  <si>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</si>
  <si>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</si>
  <si>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</si>
  <si>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</si>
  <si>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</si>
  <si>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</si>
  <si>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</si>
  <si>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</si>
  <si>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</si>
  <si>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</si>
  <si>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</si>
  <si>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</si>
  <si>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</si>
  <si>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</si>
  <si>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</si>
  <si>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</si>
  <si>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</si>
  <si>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</si>
  <si>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</si>
  <si>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</si>
  <si>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</si>
  <si>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</si>
  <si>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</si>
  <si>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</si>
  <si>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</si>
  <si>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</si>
  <si>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</si>
  <si>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</si>
  <si>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</si>
  <si>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</si>
  <si>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</si>
  <si>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</si>
  <si>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</si>
  <si>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</si>
  <si>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</si>
  <si>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</si>
  <si>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</si>
  <si>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</si>
  <si>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</si>
  <si>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</si>
  <si>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</si>
  <si>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</si>
  <si>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</si>
  <si>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</si>
  <si>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</si>
  <si>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</si>
  <si>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</si>
  <si>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</si>
  <si>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</si>
  <si>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</si>
  <si>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</si>
  <si>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</si>
  <si>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</si>
  <si>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</si>
  <si>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</si>
  <si>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</si>
  <si>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</si>
  <si>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</si>
  <si>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</si>
  <si>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</si>
  <si>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</si>
  <si>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</si>
  <si>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</si>
  <si>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</si>
  <si>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</si>
  <si>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</si>
  <si>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</si>
  <si>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</si>
  <si>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</si>
  <si>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</si>
  <si>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</si>
  <si>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</si>
  <si>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</si>
  <si>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</si>
  <si>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</si>
  <si>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</si>
  <si>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</si>
  <si>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</si>
  <si>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</si>
  <si>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</si>
  <si>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</si>
  <si>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</si>
  <si>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</si>
  <si>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</si>
  <si>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</si>
  <si>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</si>
  <si>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</si>
  <si>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</si>
  <si>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</si>
  <si>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</si>
  <si>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</si>
  <si>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</si>
  <si>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</si>
  <si>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</si>
  <si>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</si>
  <si>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</si>
  <si>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</si>
  <si>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</si>
  <si>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</si>
  <si>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</si>
  <si>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</si>
  <si>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</si>
  <si>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</si>
  <si>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</si>
  <si>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</si>
  <si>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</si>
  <si>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</si>
  <si>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</si>
  <si>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</si>
  <si>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</si>
  <si>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</si>
  <si>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</si>
  <si>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</si>
  <si>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</si>
  <si>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</si>
  <si>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</si>
  <si>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</si>
  <si>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</si>
  <si>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</si>
  <si>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</si>
  <si>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</si>
  <si>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</si>
  <si>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</si>
  <si>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</si>
  <si>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</si>
  <si>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</si>
  <si>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</si>
  <si>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</si>
  <si>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</si>
  <si>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</si>
  <si>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</si>
  <si>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</si>
  <si>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</si>
  <si>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</si>
  <si>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</si>
  <si>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</si>
  <si>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</si>
  <si>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</si>
  <si>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</si>
  <si>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</si>
  <si>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</si>
  <si>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</si>
  <si>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</si>
  <si>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</si>
  <si>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</si>
  <si>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</si>
  <si>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  <charset val="204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</si>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</sst>
</file>

<file path=xl/styles.xml><?xml version="1.0" encoding="utf-8"?>
<styleSheet xmlns="http://schemas.openxmlformats.org/spreadsheetml/2006/main">
  <numFmts count="4">
    <numFmt numFmtId="170" formatCode="[$-F800]dddd\,\ mmmm\ dd\,\ yyyy"/>
    <numFmt numFmtId="171" formatCode="00"/>
    <numFmt numFmtId="172" formatCode="0000000"/>
    <numFmt numFmtId="174" formatCode="\(00\)"/>
  </numFmts>
  <fonts count="20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color indexed="10"/>
      <name val="Arial Cyr"/>
      <charset val="204"/>
    </font>
    <font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Protection="1"/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" xfId="0" applyNumberFormat="1" applyFont="1" applyBorder="1" applyAlignment="1">
      <alignment horizontal="center" vertical="top" wrapText="1"/>
    </xf>
    <xf numFmtId="171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>
      <alignment vertical="center"/>
    </xf>
    <xf numFmtId="171" fontId="3" fillId="0" borderId="2" xfId="0" applyNumberFormat="1" applyFont="1" applyBorder="1" applyAlignment="1">
      <alignment horizontal="center" wrapText="1"/>
    </xf>
    <xf numFmtId="3" fontId="4" fillId="3" borderId="12" xfId="0" applyNumberFormat="1" applyFont="1" applyFill="1" applyBorder="1" applyAlignment="1" applyProtection="1">
      <alignment horizontal="right" wrapText="1"/>
    </xf>
    <xf numFmtId="3" fontId="4" fillId="3" borderId="13" xfId="0" applyNumberFormat="1" applyFont="1" applyFill="1" applyBorder="1" applyAlignment="1" applyProtection="1">
      <alignment horizontal="right" wrapText="1"/>
    </xf>
    <xf numFmtId="3" fontId="4" fillId="3" borderId="1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 inden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justify" vertical="center" wrapText="1"/>
    </xf>
    <xf numFmtId="0" fontId="0" fillId="0" borderId="11" xfId="0" applyBorder="1"/>
    <xf numFmtId="0" fontId="3" fillId="0" borderId="11" xfId="0" applyFont="1" applyBorder="1"/>
    <xf numFmtId="0" fontId="3" fillId="0" borderId="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15" fillId="4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0" fontId="1" fillId="0" borderId="0" xfId="0" applyFont="1"/>
    <xf numFmtId="0" fontId="15" fillId="5" borderId="0" xfId="0" applyFont="1" applyFill="1" applyProtection="1">
      <protection hidden="1"/>
    </xf>
    <xf numFmtId="0" fontId="3" fillId="6" borderId="0" xfId="0" applyFont="1" applyFill="1"/>
    <xf numFmtId="3" fontId="1" fillId="0" borderId="0" xfId="0" applyNumberFormat="1" applyFont="1"/>
    <xf numFmtId="3" fontId="3" fillId="6" borderId="0" xfId="0" applyNumberFormat="1" applyFont="1" applyFill="1"/>
    <xf numFmtId="0" fontId="3" fillId="0" borderId="0" xfId="0" applyFont="1" applyBorder="1"/>
    <xf numFmtId="0" fontId="16" fillId="4" borderId="0" xfId="0" applyFont="1" applyFill="1" applyProtection="1">
      <protection hidden="1"/>
    </xf>
    <xf numFmtId="0" fontId="0" fillId="4" borderId="0" xfId="0" applyFill="1"/>
    <xf numFmtId="0" fontId="14" fillId="5" borderId="0" xfId="0" applyFont="1" applyFill="1" applyProtection="1">
      <protection hidden="1"/>
    </xf>
    <xf numFmtId="0" fontId="14" fillId="0" borderId="0" xfId="0" applyFont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49" fontId="3" fillId="0" borderId="0" xfId="0" applyNumberFormat="1" applyFont="1"/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3" fontId="3" fillId="2" borderId="13" xfId="0" applyNumberFormat="1" applyFont="1" applyFill="1" applyBorder="1" applyAlignment="1" applyProtection="1">
      <alignment horizontal="right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Border="1" applyAlignment="1"/>
    <xf numFmtId="0" fontId="3" fillId="0" borderId="4" xfId="0" applyFont="1" applyBorder="1" applyAlignment="1">
      <alignment vertical="center" wrapText="1"/>
    </xf>
    <xf numFmtId="171" fontId="3" fillId="0" borderId="11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>
      <alignment horizontal="center" wrapText="1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justify" wrapText="1"/>
    </xf>
    <xf numFmtId="49" fontId="3" fillId="2" borderId="5" xfId="0" applyNumberFormat="1" applyFont="1" applyFill="1" applyBorder="1" applyAlignment="1" applyProtection="1">
      <alignment vertical="center" wrapText="1"/>
      <protection locked="0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 applyProtection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wrapText="1"/>
    </xf>
    <xf numFmtId="3" fontId="4" fillId="3" borderId="2" xfId="0" applyNumberFormat="1" applyFont="1" applyFill="1" applyBorder="1" applyAlignment="1" applyProtection="1">
      <alignment horizontal="right"/>
    </xf>
    <xf numFmtId="3" fontId="4" fillId="3" borderId="5" xfId="0" applyNumberFormat="1" applyFont="1" applyFill="1" applyBorder="1" applyAlignment="1" applyProtection="1">
      <alignment horizontal="right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3" fontId="2" fillId="2" borderId="15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4" fillId="3" borderId="6" xfId="0" applyNumberFormat="1" applyFont="1" applyFill="1" applyBorder="1" applyAlignment="1" applyProtection="1">
      <alignment horizontal="right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4" fillId="3" borderId="9" xfId="0" applyNumberFormat="1" applyFont="1" applyFill="1" applyBorder="1" applyAlignment="1" applyProtection="1">
      <alignment horizontal="right"/>
    </xf>
    <xf numFmtId="3" fontId="2" fillId="2" borderId="5" xfId="0" applyNumberFormat="1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4" fillId="3" borderId="10" xfId="0" applyNumberFormat="1" applyFont="1" applyFill="1" applyBorder="1" applyAlignment="1" applyProtection="1">
      <alignment horizontal="right"/>
    </xf>
    <xf numFmtId="3" fontId="4" fillId="3" borderId="8" xfId="0" applyNumberFormat="1" applyFont="1" applyFill="1" applyBorder="1" applyAlignment="1" applyProtection="1">
      <alignment horizontal="right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3" fontId="8" fillId="3" borderId="4" xfId="0" applyNumberFormat="1" applyFont="1" applyFill="1" applyBorder="1"/>
    <xf numFmtId="3" fontId="8" fillId="3" borderId="15" xfId="0" applyNumberFormat="1" applyFont="1" applyFill="1" applyBorder="1"/>
    <xf numFmtId="3" fontId="3" fillId="0" borderId="1" xfId="0" applyNumberFormat="1" applyFont="1" applyBorder="1"/>
    <xf numFmtId="3" fontId="3" fillId="0" borderId="0" xfId="0" applyNumberFormat="1" applyFont="1"/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3" fontId="18" fillId="0" borderId="0" xfId="0" applyNumberFormat="1" applyFont="1"/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3" fillId="2" borderId="30" xfId="0" applyNumberFormat="1" applyFont="1" applyFill="1" applyBorder="1" applyAlignment="1" applyProtection="1">
      <alignment horizontal="center" vertical="center"/>
      <protection locked="0"/>
    </xf>
    <xf numFmtId="49" fontId="3" fillId="2" borderId="31" xfId="0" applyNumberFormat="1" applyFont="1" applyFill="1" applyBorder="1" applyAlignment="1" applyProtection="1">
      <alignment horizontal="center" vertical="center"/>
      <protection locked="0"/>
    </xf>
    <xf numFmtId="49" fontId="3" fillId="2" borderId="32" xfId="0" applyNumberFormat="1" applyFont="1" applyFill="1" applyBorder="1" applyAlignment="1" applyProtection="1">
      <alignment horizontal="center" vertical="center"/>
      <protection locked="0"/>
    </xf>
    <xf numFmtId="172" fontId="3" fillId="0" borderId="30" xfId="0" applyNumberFormat="1" applyFont="1" applyBorder="1" applyAlignment="1">
      <alignment horizontal="center" vertical="center"/>
    </xf>
    <xf numFmtId="172" fontId="3" fillId="0" borderId="31" xfId="0" applyNumberFormat="1" applyFont="1" applyBorder="1" applyAlignment="1">
      <alignment horizontal="center" vertical="center"/>
    </xf>
    <xf numFmtId="172" fontId="3" fillId="0" borderId="33" xfId="0" applyNumberFormat="1" applyFont="1" applyBorder="1" applyAlignment="1">
      <alignment horizontal="center" vertical="center"/>
    </xf>
    <xf numFmtId="49" fontId="3" fillId="2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71" fontId="3" fillId="0" borderId="4" xfId="0" applyNumberFormat="1" applyFont="1" applyBorder="1" applyAlignment="1">
      <alignment horizontal="center" wrapText="1"/>
    </xf>
    <xf numFmtId="171" fontId="3" fillId="0" borderId="2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7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746604563"/>
  <ax:ocxPr ax:name="Size" ax:value="1111;556"/>
  <ax:ocxPr ax:name="BorderColor" ax:value="2147483653"/>
  <ax:ocxPr ax:name="SpecialEffect" ax:value="0"/>
  <ax:ocxPr ax:name="FontName" ax:value="Times New Roman"/>
  <ax:ocxPr ax:name="FontHeight" ax:value="240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0" workbookViewId="0">
      <selection activeCell="AM20" sqref="AM20:AO20"/>
    </sheetView>
  </sheetViews>
  <sheetFormatPr defaultRowHeight="12.75"/>
  <cols>
    <col min="1" max="87" width="1.7109375" style="9" customWidth="1"/>
    <col min="88" max="16384" width="9.140625" style="20"/>
  </cols>
  <sheetData>
    <row r="1" spans="1:87" hidden="1"/>
    <row r="2" spans="1:87" hidden="1"/>
    <row r="3" spans="1:87" hidden="1"/>
    <row r="4" spans="1:87" hidden="1"/>
    <row r="5" spans="1:87" hidden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70"/>
      <c r="B10" s="46"/>
      <c r="C10" s="46"/>
      <c r="D10" s="46"/>
      <c r="E10" s="46"/>
      <c r="F10" s="46"/>
      <c r="G10" s="47"/>
      <c r="H10" s="221" t="s">
        <v>1467</v>
      </c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3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1:87" ht="13.5" thickBot="1"/>
    <row r="12" spans="1:87" ht="20.100000000000001" customHeight="1" thickBot="1">
      <c r="A12" s="46"/>
      <c r="B12" s="46"/>
      <c r="C12" s="46"/>
      <c r="D12" s="46"/>
      <c r="E12" s="46"/>
      <c r="F12" s="46"/>
      <c r="G12" s="46"/>
      <c r="H12" s="206" t="s">
        <v>1448</v>
      </c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8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5" customHeight="1" thickBot="1"/>
    <row r="14" spans="1:87" ht="39.950000000000003" customHeight="1" thickBot="1">
      <c r="E14" s="224" t="s">
        <v>310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6"/>
    </row>
    <row r="15" spans="1:87" ht="15" customHeight="1" thickBot="1"/>
    <row r="16" spans="1:87" ht="15" customHeight="1" thickBot="1">
      <c r="H16" s="206" t="s">
        <v>499</v>
      </c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8"/>
    </row>
    <row r="17" spans="1:84" ht="20.100000000000001" customHeight="1" thickBot="1"/>
    <row r="18" spans="1:84" ht="15" customHeight="1">
      <c r="K18" s="227" t="s">
        <v>316</v>
      </c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28"/>
    </row>
    <row r="19" spans="1:84" ht="15" customHeight="1">
      <c r="K19" s="218" t="s">
        <v>317</v>
      </c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20"/>
    </row>
    <row r="20" spans="1:84" ht="15" customHeight="1">
      <c r="K20" s="236" t="s">
        <v>1458</v>
      </c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29">
        <v>2014</v>
      </c>
      <c r="AN20" s="229"/>
      <c r="AO20" s="229"/>
      <c r="AP20" s="64" t="s">
        <v>1460</v>
      </c>
      <c r="AQ20" s="219">
        <f>Year+1</f>
        <v>2015</v>
      </c>
      <c r="AR20" s="219"/>
      <c r="AS20" s="219"/>
      <c r="AT20" s="210" t="s">
        <v>1459</v>
      </c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30"/>
    </row>
    <row r="21" spans="1:84" ht="15" customHeight="1" thickBot="1">
      <c r="K21" s="233" t="s">
        <v>315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5"/>
    </row>
    <row r="22" spans="1:84" ht="20.100000000000001" customHeight="1" thickBot="1"/>
    <row r="23" spans="1:84" ht="15" thickBot="1">
      <c r="A23" s="215" t="s">
        <v>311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7"/>
      <c r="AY23" s="206" t="s">
        <v>312</v>
      </c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8"/>
      <c r="BQ23" s="238" t="s">
        <v>1452</v>
      </c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40"/>
      <c r="CD23" s="69"/>
      <c r="CE23" s="69"/>
      <c r="CF23" s="28"/>
    </row>
    <row r="24" spans="1:84" ht="15">
      <c r="A24" s="209" t="s">
        <v>337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1"/>
      <c r="AY24" s="203" t="s">
        <v>314</v>
      </c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5"/>
      <c r="BO24" s="185" t="s">
        <v>23</v>
      </c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44"/>
    </row>
    <row r="25" spans="1:84" ht="39.950000000000003" customHeight="1">
      <c r="A25" s="212" t="s">
        <v>529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44"/>
    </row>
    <row r="26" spans="1:84" ht="39.950000000000003" customHeight="1" thickBot="1">
      <c r="A26" s="241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44"/>
    </row>
    <row r="27" spans="1:84" ht="15.75" thickBot="1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206" t="s">
        <v>313</v>
      </c>
      <c r="BT27" s="207"/>
      <c r="BU27" s="207"/>
      <c r="BV27" s="207"/>
      <c r="BW27" s="207"/>
      <c r="BX27" s="207"/>
      <c r="BY27" s="207"/>
      <c r="BZ27" s="207"/>
      <c r="CA27" s="208"/>
      <c r="CB27" s="81"/>
      <c r="CC27" s="81"/>
      <c r="CD27" s="81"/>
      <c r="CE27" s="44"/>
      <c r="CF27" s="44"/>
    </row>
    <row r="28" spans="1:84" ht="20.100000000000001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92" t="s">
        <v>1449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1"/>
    </row>
    <row r="30" spans="1:84" ht="15" thickBot="1">
      <c r="A30" s="192" t="s">
        <v>1450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4"/>
      <c r="R30" s="194"/>
      <c r="S30" s="194"/>
      <c r="T30" s="194"/>
      <c r="U30" s="194"/>
      <c r="V30" s="194"/>
      <c r="W30" s="194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2"/>
    </row>
    <row r="31" spans="1:84" ht="13.5" thickBot="1">
      <c r="A31" s="174" t="s">
        <v>1451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6"/>
      <c r="Q31" s="178" t="s">
        <v>1457</v>
      </c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80"/>
    </row>
    <row r="32" spans="1:84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4" t="s">
        <v>1468</v>
      </c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81" t="s">
        <v>1469</v>
      </c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3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</row>
    <row r="33" spans="1:87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84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6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</row>
    <row r="34" spans="1:87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84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6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</row>
    <row r="35" spans="1:87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84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6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</row>
    <row r="36" spans="1:87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87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9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</row>
    <row r="37" spans="1:87" ht="13.5" thickBot="1">
      <c r="A37" s="195">
        <v>1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>
        <v>2</v>
      </c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>
        <v>3</v>
      </c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>
        <v>4</v>
      </c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>
        <v>5</v>
      </c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</row>
    <row r="38" spans="1:87" s="78" customFormat="1" ht="13.5" thickBot="1">
      <c r="A38" s="199">
        <v>609535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1"/>
      <c r="Q38" s="196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202"/>
      <c r="AH38" s="196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202"/>
      <c r="AY38" s="196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202"/>
      <c r="BP38" s="196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8"/>
      <c r="CG38" s="13"/>
      <c r="CH38" s="13"/>
      <c r="CI38" s="13"/>
    </row>
  </sheetData>
  <sheetProtection password="E2BC" sheet="1" objects="1" scenarios="1" selectLockedCells="1"/>
  <mergeCells count="41">
    <mergeCell ref="X30:CF30"/>
    <mergeCell ref="BS27:CA27"/>
    <mergeCell ref="K21:BU21"/>
    <mergeCell ref="K20:AL20"/>
    <mergeCell ref="BQ23:CC23"/>
    <mergeCell ref="BO24:CE26"/>
    <mergeCell ref="A26:AX26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AY24:BM24"/>
    <mergeCell ref="AY23:BM23"/>
    <mergeCell ref="A24:AX24"/>
    <mergeCell ref="A25:AX25"/>
    <mergeCell ref="A23:AX23"/>
    <mergeCell ref="K19:BU19"/>
    <mergeCell ref="BP37:CF37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27:AX27"/>
    <mergeCell ref="A31:P36"/>
    <mergeCell ref="Q31:CF31"/>
    <mergeCell ref="Q32:AG36"/>
    <mergeCell ref="AH32:AX36"/>
    <mergeCell ref="AY32:BO36"/>
    <mergeCell ref="BP32:CF36"/>
    <mergeCell ref="X29:CF29"/>
    <mergeCell ref="A29:W29"/>
    <mergeCell ref="A30:W30"/>
  </mergeCells>
  <phoneticPr fontId="1" type="noConversion"/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P21"/>
  <sheetViews>
    <sheetView showGridLines="0" topLeftCell="A17" workbookViewId="0">
      <selection activeCell="P21" sqref="P21"/>
    </sheetView>
  </sheetViews>
  <sheetFormatPr defaultRowHeight="12.75"/>
  <cols>
    <col min="1" max="1" width="100.42578125" style="7" customWidth="1"/>
    <col min="2" max="13" width="5.7109375" style="7" hidden="1" customWidth="1"/>
    <col min="14" max="14" width="2.855468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56" t="s">
        <v>697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5" t="s">
        <v>1498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 t="s">
        <v>496</v>
      </c>
    </row>
    <row r="20" spans="1:16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698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78740157480314965" bottom="0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6"/>
  <sheetViews>
    <sheetView showGridLines="0" tabSelected="1" topLeftCell="A17" workbookViewId="0">
      <selection activeCell="P21" sqref="P21"/>
    </sheetView>
  </sheetViews>
  <sheetFormatPr defaultRowHeight="12.75"/>
  <cols>
    <col min="1" max="1" width="76.5703125" style="7" customWidth="1"/>
    <col min="2" max="14" width="5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1" customFormat="1" ht="20.100000000000001" customHeight="1">
      <c r="A17" s="252" t="s">
        <v>1356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>
      <c r="A18" s="245" t="s">
        <v>344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1499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1500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239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240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1501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343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objects="1" scenarios="1" selectLockedCells="1"/>
  <mergeCells count="2">
    <mergeCell ref="A17:P17"/>
    <mergeCell ref="A18:P18"/>
  </mergeCells>
  <phoneticPr fontId="1" type="noConversion"/>
  <conditionalFormatting sqref="P23">
    <cfRule type="expression" dxfId="2" priority="1" stopIfTrue="1">
      <formula>$P$21&lt;1</formula>
    </cfRule>
  </conditionalFormatting>
  <conditionalFormatting sqref="P24">
    <cfRule type="expression" dxfId="1" priority="2" stopIfTrue="1">
      <formula>$P$22&lt;1</formula>
    </cfRule>
  </conditionalFormatting>
  <dataValidations xWindow="748" yWindow="240"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2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4"/>
  <sheetViews>
    <sheetView showGridLines="0" topLeftCell="A17" workbookViewId="0">
      <selection activeCell="P21" sqref="P21"/>
    </sheetView>
  </sheetViews>
  <sheetFormatPr defaultRowHeight="12.75"/>
  <cols>
    <col min="1" max="1" width="102.85546875" style="7" customWidth="1"/>
    <col min="2" max="14" width="5.7109375" hidden="1" customWidth="1"/>
    <col min="15" max="15" width="6.42578125" bestFit="1" customWidth="1"/>
    <col min="16" max="16" width="11.7109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256" t="s">
        <v>342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8" ht="25.5">
      <c r="A19" s="32" t="s">
        <v>294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8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410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12"/>
      <c r="R21" s="12"/>
    </row>
    <row r="22" spans="1:18" ht="15.75" customHeight="1">
      <c r="A22" s="42" t="s">
        <v>409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871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spans="1:18">
      <c r="P24" s="13"/>
    </row>
  </sheetData>
  <sheetProtection password="E2BC" sheet="1" selectLockedCells="1"/>
  <mergeCells count="1">
    <mergeCell ref="A17:P17"/>
  </mergeCells>
  <phoneticPr fontId="1" type="noConversion"/>
  <dataValidations xWindow="909" yWindow="209" count="1">
    <dataValidation type="list" allowBlank="1" showInputMessage="1" showErrorMessage="1" errorTitle="Ошибка ввода" error="Выби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69.85546875" style="7" customWidth="1"/>
    <col min="2" max="13" width="5.7109375" style="7" hidden="1" customWidth="1"/>
    <col min="14" max="14" width="3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276" t="s">
        <v>860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>
      <c r="A18" s="245" t="s">
        <v>344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s="9" customFormat="1" ht="25.5">
      <c r="A19" s="32" t="s">
        <v>294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345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  <row r="22" spans="1:16" ht="25.5">
      <c r="A22" s="96" t="s">
        <v>1357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417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phoneticPr fontId="1" type="noConversion"/>
  <conditionalFormatting sqref="P22:P23">
    <cfRule type="expression" dxfId="0" priority="1" stopIfTrue="1">
      <formula>$P$21&lt;1</formula>
    </cfRule>
  </conditionalFormatting>
  <dataValidations xWindow="764" yWindow="250"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87"/>
  <sheetViews>
    <sheetView showGridLines="0" topLeftCell="A17" workbookViewId="0">
      <selection activeCell="P21" sqref="P21"/>
    </sheetView>
  </sheetViews>
  <sheetFormatPr defaultRowHeight="12.75"/>
  <cols>
    <col min="1" max="1" width="86.7109375" style="9" customWidth="1"/>
    <col min="2" max="14" width="5.42578125" style="9" hidden="1" customWidth="1"/>
    <col min="15" max="15" width="6.42578125" style="9" bestFit="1" customWidth="1"/>
    <col min="16" max="16" width="15.28515625" style="9" customWidth="1"/>
    <col min="17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56" t="s">
        <v>497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5" t="s">
        <v>1488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294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346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/>
    </row>
    <row r="22" spans="1:16" ht="15.75">
      <c r="A22" s="42" t="s">
        <v>347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/>
    </row>
    <row r="23" spans="1:16" ht="15.75">
      <c r="A23" s="42" t="s">
        <v>1478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/>
    </row>
    <row r="24" spans="1:16" ht="15.75">
      <c r="A24" s="42" t="s">
        <v>348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/>
    </row>
    <row r="25" spans="1:16" ht="15.75">
      <c r="A25" s="42" t="s">
        <v>1479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/>
    </row>
    <row r="26" spans="1:16" ht="15.75">
      <c r="A26" s="42" t="s">
        <v>1543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/>
    </row>
    <row r="27" spans="1:16" ht="15.75">
      <c r="A27" s="42" t="s">
        <v>349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/>
    </row>
    <row r="28" spans="1:16" ht="15.75">
      <c r="A28" s="42" t="s">
        <v>350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0</v>
      </c>
    </row>
    <row r="29" spans="1:16" ht="15.75">
      <c r="A29" s="42" t="s">
        <v>351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352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353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241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/>
    </row>
    <row r="33" spans="1:16" ht="15.75">
      <c r="A33" s="42" t="s">
        <v>242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/>
    </row>
    <row r="34" spans="1:16" ht="15.75">
      <c r="A34" s="42" t="s">
        <v>354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0</v>
      </c>
    </row>
    <row r="35" spans="1:16" ht="15.75">
      <c r="A35" s="42" t="s">
        <v>377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1480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/>
    </row>
    <row r="37" spans="1:16" ht="15.75">
      <c r="A37" s="42" t="s">
        <v>378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/>
    </row>
    <row r="38" spans="1:16" ht="15.75">
      <c r="A38" s="42" t="s">
        <v>355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/>
    </row>
    <row r="39" spans="1:16" ht="15.75">
      <c r="A39" s="42" t="s">
        <v>356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/>
    </row>
    <row r="40" spans="1:16" ht="25.5">
      <c r="A40" s="42" t="s">
        <v>243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/>
    </row>
    <row r="41" spans="1:16" ht="15.75">
      <c r="A41" s="42" t="s">
        <v>244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/>
    </row>
    <row r="42" spans="1:16" ht="25.5">
      <c r="A42" s="42" t="s">
        <v>382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383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/>
    </row>
    <row r="44" spans="1:16" ht="15.75">
      <c r="A44" s="42" t="s">
        <v>384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383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/>
    </row>
    <row r="46" spans="1:16" ht="15.75">
      <c r="A46" s="42" t="s">
        <v>385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0</v>
      </c>
    </row>
    <row r="47" spans="1:16" ht="25.5">
      <c r="A47" s="42" t="s">
        <v>379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0</v>
      </c>
    </row>
    <row r="48" spans="1:16" ht="15.75">
      <c r="A48" s="42" t="s">
        <v>380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0</v>
      </c>
    </row>
    <row r="49" spans="1:16" ht="15.75">
      <c r="A49" s="42" t="s">
        <v>381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0</v>
      </c>
    </row>
    <row r="50" spans="1:16" ht="15.75">
      <c r="A50" s="42" t="s">
        <v>1481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/>
    </row>
    <row r="51" spans="1:16" ht="25.5">
      <c r="A51" s="42" t="s">
        <v>872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/>
    </row>
    <row r="52" spans="1:16" ht="15.75">
      <c r="A52" s="42" t="s">
        <v>386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/>
    </row>
    <row r="53" spans="1:16" ht="25.5">
      <c r="A53" s="42" t="s">
        <v>1482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/>
    </row>
    <row r="54" spans="1:16" ht="25.5">
      <c r="A54" s="42" t="s">
        <v>1483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/>
    </row>
    <row r="55" spans="1:16" ht="15.75">
      <c r="A55" s="42" t="s">
        <v>387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/>
    </row>
    <row r="56" spans="1:16" ht="15.75">
      <c r="A56" s="42" t="s">
        <v>1484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/>
    </row>
    <row r="57" spans="1:16" ht="25.5">
      <c r="A57" s="42" t="s">
        <v>388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/>
    </row>
    <row r="58" spans="1:16" ht="15.75">
      <c r="A58" s="42" t="s">
        <v>1517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/>
    </row>
    <row r="59" spans="1:16" ht="15.75">
      <c r="A59" s="42" t="s">
        <v>1485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/>
    </row>
    <row r="60" spans="1:16" ht="25.5">
      <c r="A60" s="42" t="s">
        <v>1358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/>
    </row>
    <row r="61" spans="1:16" ht="15.75">
      <c r="A61" s="42" t="s">
        <v>1359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/>
    </row>
    <row r="62" spans="1:16" ht="25.5">
      <c r="A62" s="42" t="s">
        <v>1360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/>
    </row>
    <row r="63" spans="1:16" ht="15.75">
      <c r="A63" s="42" t="s">
        <v>357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0</v>
      </c>
    </row>
    <row r="64" spans="1:16" ht="25.5">
      <c r="A64" s="42" t="s">
        <v>1518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1519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1520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1361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1362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1363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1364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1486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/>
    </row>
    <row r="72" spans="1:16" ht="25.5">
      <c r="A72" s="42" t="s">
        <v>1365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/>
    </row>
    <row r="73" spans="1:16" ht="15.75">
      <c r="A73" s="42" t="s">
        <v>369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0</v>
      </c>
    </row>
    <row r="74" spans="1:16" ht="15.75">
      <c r="A74" s="42" t="s">
        <v>370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0</v>
      </c>
    </row>
    <row r="75" spans="1:16" ht="15.75">
      <c r="A75" s="42" t="s">
        <v>1366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371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1367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372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0</v>
      </c>
    </row>
    <row r="79" spans="1:16" ht="15.75">
      <c r="A79" s="42" t="s">
        <v>373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0</v>
      </c>
    </row>
    <row r="80" spans="1:16" ht="15.75">
      <c r="A80" s="42" t="s">
        <v>374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1368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/>
    </row>
    <row r="82" spans="1:16" ht="15.75">
      <c r="A82" s="42" t="s">
        <v>1487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/>
    </row>
    <row r="83" spans="1:16" ht="15.75">
      <c r="A83" s="42" t="s">
        <v>375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376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0</v>
      </c>
    </row>
    <row r="85" spans="1:16" ht="15.75">
      <c r="A85" s="42" t="s">
        <v>1369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874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0</v>
      </c>
    </row>
    <row r="87" spans="1:16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phoneticPr fontId="1" type="noConversion"/>
  <dataValidations xWindow="790" yWindow="520"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73:P80 P42 P44 P46:P49 P63:P70 P34:P35 P83:P8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4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50.7109375" style="7" customWidth="1"/>
    <col min="2" max="14" width="5.42578125" style="7" hidden="1" customWidth="1"/>
    <col min="15" max="15" width="6.42578125" style="7" bestFit="1" customWidth="1"/>
    <col min="16" max="19" width="11.7109375" style="7" customWidth="1"/>
    <col min="20" max="16384" width="9.140625" style="7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20.100000000000001" customHeight="1">
      <c r="A16" s="256" t="s">
        <v>861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20">
      <c r="A17" s="245" t="s">
        <v>1495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</row>
    <row r="18" spans="1:20" ht="13.5" customHeight="1">
      <c r="A18" s="249" t="s">
        <v>1414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9" t="s">
        <v>1496</v>
      </c>
      <c r="P18" s="260" t="s">
        <v>1489</v>
      </c>
      <c r="Q18" s="280"/>
      <c r="R18" s="246" t="s">
        <v>943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304</v>
      </c>
      <c r="Q19" s="22" t="s">
        <v>1415</v>
      </c>
      <c r="R19" s="22" t="s">
        <v>304</v>
      </c>
      <c r="S19" s="22" t="s">
        <v>1416</v>
      </c>
      <c r="T19" s="1"/>
    </row>
    <row r="20" spans="1:20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1521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/>
      <c r="Q21" s="36"/>
      <c r="R21" s="36"/>
      <c r="S21" s="36"/>
      <c r="T21" s="1"/>
    </row>
    <row r="22" spans="1:20" ht="15.75">
      <c r="A22" s="4" t="s">
        <v>1522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/>
      <c r="Q22" s="36"/>
      <c r="R22" s="36"/>
      <c r="S22" s="36"/>
      <c r="T22" s="1"/>
    </row>
    <row r="23" spans="1:20" ht="15.75">
      <c r="A23" s="4" t="s">
        <v>1523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/>
      <c r="Q23" s="36"/>
      <c r="R23" s="36"/>
      <c r="S23" s="36"/>
      <c r="T23" s="1"/>
    </row>
    <row r="24" spans="1:20" ht="15.75">
      <c r="A24" s="4" t="s">
        <v>1524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/>
      <c r="Q24" s="36"/>
      <c r="R24" s="36"/>
      <c r="S24" s="36"/>
      <c r="T24" s="1"/>
    </row>
    <row r="25" spans="1:20" ht="15.75">
      <c r="A25" s="4" t="s">
        <v>1525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/>
      <c r="Q25" s="36"/>
      <c r="R25" s="36"/>
      <c r="S25" s="36"/>
      <c r="T25" s="1"/>
    </row>
    <row r="26" spans="1:20" ht="15.75">
      <c r="A26" s="4" t="s">
        <v>1526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/>
      <c r="Q26" s="36"/>
      <c r="R26" s="36"/>
      <c r="S26" s="36"/>
      <c r="T26" s="1"/>
    </row>
    <row r="27" spans="1:20" ht="15.75">
      <c r="A27" s="4" t="s">
        <v>1527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/>
      <c r="Q27" s="36"/>
      <c r="R27" s="36"/>
      <c r="S27" s="36"/>
      <c r="T27" s="1"/>
    </row>
    <row r="28" spans="1:20" ht="15.75">
      <c r="A28" s="10" t="s">
        <v>867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/>
      <c r="S28" s="36"/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36"/>
  <sheetViews>
    <sheetView showGridLines="0" topLeftCell="A17" workbookViewId="0">
      <selection activeCell="P21" sqref="P21"/>
    </sheetView>
  </sheetViews>
  <sheetFormatPr defaultRowHeight="12.75"/>
  <cols>
    <col min="1" max="1" width="78.7109375" style="55" customWidth="1"/>
    <col min="2" max="2" width="6.42578125" style="55" bestFit="1" customWidth="1"/>
    <col min="3" max="15" width="5.42578125" style="55" hidden="1" customWidth="1"/>
    <col min="16" max="18" width="11.7109375" style="55" customWidth="1"/>
    <col min="19" max="16384" width="9.140625" style="5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60" customHeight="1">
      <c r="A17" s="253" t="s">
        <v>862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>
      <c r="A18" s="283" t="s">
        <v>1461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1421</v>
      </c>
      <c r="B19" s="32" t="s">
        <v>1496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1418</v>
      </c>
      <c r="Q19" s="32" t="s">
        <v>1419</v>
      </c>
      <c r="R19" s="32" t="s">
        <v>1420</v>
      </c>
    </row>
    <row r="20" spans="1:18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1490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/>
      <c r="Q21" s="36"/>
      <c r="R21" s="36"/>
    </row>
    <row r="22" spans="1:18" ht="25.5">
      <c r="A22" s="103" t="s">
        <v>868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/>
      <c r="Q22" s="36"/>
      <c r="R22" s="36"/>
    </row>
    <row r="23" spans="1:18" ht="25.5">
      <c r="A23" s="103" t="s">
        <v>498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  <c r="R23" s="36"/>
    </row>
    <row r="24" spans="1:18" ht="15.75">
      <c r="A24" s="102" t="s">
        <v>1422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1370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/>
    </row>
    <row r="26" spans="1:18" ht="15.75">
      <c r="A26" s="137" t="s">
        <v>1371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1372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1423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1373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1374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1528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1424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1425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1375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1376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1377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  <controls>
    <control shapeId="10241" r:id="rId3" name="TextBox1"/>
  </control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F26"/>
  <sheetViews>
    <sheetView showGridLines="0" topLeftCell="Q16" workbookViewId="0">
      <selection activeCell="P21" sqref="P21"/>
    </sheetView>
  </sheetViews>
  <sheetFormatPr defaultRowHeight="12.75"/>
  <cols>
    <col min="1" max="1" width="30.7109375" customWidth="1"/>
    <col min="2" max="2" width="6.42578125" bestFit="1" customWidth="1"/>
    <col min="3" max="15" width="5.42578125" hidden="1" customWidth="1"/>
    <col min="16" max="31" width="10.7109375" customWidth="1"/>
  </cols>
  <sheetData>
    <row r="1" spans="1:31" ht="12.75" hidden="1" customHeight="1"/>
    <row r="2" spans="1:31" ht="12.75" hidden="1" customHeight="1"/>
    <row r="3" spans="1:31" ht="12.75" hidden="1" customHeight="1"/>
    <row r="4" spans="1:31" ht="12.75" hidden="1" customHeight="1"/>
    <row r="5" spans="1:31" ht="12.75" hidden="1" customHeight="1"/>
    <row r="6" spans="1:31" ht="12.75" hidden="1" customHeight="1"/>
    <row r="7" spans="1:31" ht="12.75" hidden="1" customHeight="1"/>
    <row r="8" spans="1:31" ht="12.75" hidden="1" customHeight="1"/>
    <row r="9" spans="1:31" ht="12.75" hidden="1" customHeight="1"/>
    <row r="10" spans="1:31" ht="12.75" hidden="1" customHeight="1"/>
    <row r="11" spans="1:31" ht="12.75" hidden="1" customHeight="1"/>
    <row r="12" spans="1:31" ht="12.75" hidden="1" customHeight="1"/>
    <row r="13" spans="1:31" ht="12.75" hidden="1" customHeight="1"/>
    <row r="14" spans="1:31" ht="12.75" hidden="1" customHeight="1"/>
    <row r="15" spans="1:31" ht="12.75" hidden="1" customHeight="1"/>
    <row r="16" spans="1:31" ht="20.100000000000001" customHeight="1">
      <c r="A16" s="256" t="s">
        <v>1456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2">
      <c r="A17" s="245" t="s">
        <v>1495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2" s="7" customFormat="1" ht="14.1" customHeight="1">
      <c r="A18" s="249" t="s">
        <v>1426</v>
      </c>
      <c r="B18" s="246" t="s">
        <v>493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6" t="s">
        <v>1427</v>
      </c>
      <c r="Q18" s="246"/>
      <c r="R18" s="246" t="s">
        <v>1428</v>
      </c>
      <c r="S18" s="246"/>
      <c r="T18" s="246" t="s">
        <v>1429</v>
      </c>
      <c r="U18" s="246"/>
      <c r="V18" s="260" t="s">
        <v>1378</v>
      </c>
      <c r="W18" s="261"/>
      <c r="X18" s="246" t="s">
        <v>1379</v>
      </c>
      <c r="Y18" s="246"/>
      <c r="Z18" s="246" t="s">
        <v>1380</v>
      </c>
      <c r="AA18" s="246"/>
      <c r="AB18" s="246" t="s">
        <v>1381</v>
      </c>
      <c r="AC18" s="246"/>
      <c r="AD18" s="260" t="s">
        <v>1430</v>
      </c>
      <c r="AE18" s="261"/>
      <c r="AF18" s="1"/>
    </row>
    <row r="19" spans="1:32" s="7" customFormat="1" ht="39.950000000000003" customHeight="1">
      <c r="A19" s="174"/>
      <c r="B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307</v>
      </c>
      <c r="Q19" s="6" t="s">
        <v>308</v>
      </c>
      <c r="R19" s="2" t="s">
        <v>307</v>
      </c>
      <c r="S19" s="6" t="s">
        <v>308</v>
      </c>
      <c r="T19" s="2" t="s">
        <v>307</v>
      </c>
      <c r="U19" s="6" t="s">
        <v>308</v>
      </c>
      <c r="V19" s="2" t="s">
        <v>307</v>
      </c>
      <c r="W19" s="6" t="s">
        <v>308</v>
      </c>
      <c r="X19" s="2" t="s">
        <v>307</v>
      </c>
      <c r="Y19" s="6" t="s">
        <v>308</v>
      </c>
      <c r="Z19" s="2" t="s">
        <v>307</v>
      </c>
      <c r="AA19" s="6" t="s">
        <v>308</v>
      </c>
      <c r="AB19" s="2" t="s">
        <v>307</v>
      </c>
      <c r="AC19" s="6" t="s">
        <v>308</v>
      </c>
      <c r="AD19" s="2" t="s">
        <v>307</v>
      </c>
      <c r="AE19" s="6" t="s">
        <v>308</v>
      </c>
      <c r="AF19" s="1"/>
    </row>
    <row r="20" spans="1:32" s="7" customFormat="1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1418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1419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1420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1431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540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1:3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T18:U18"/>
    <mergeCell ref="A18:A19"/>
    <mergeCell ref="V18:W18"/>
    <mergeCell ref="X18:Y18"/>
    <mergeCell ref="AB18:AC18"/>
    <mergeCell ref="Z18:AA18"/>
    <mergeCell ref="A16:AE16"/>
    <mergeCell ref="A17:AE17"/>
    <mergeCell ref="AD18:AE18"/>
    <mergeCell ref="B18:B19"/>
    <mergeCell ref="P18:Q18"/>
    <mergeCell ref="R18:S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X32"/>
  <sheetViews>
    <sheetView showGridLines="0" topLeftCell="A16" workbookViewId="0">
      <selection activeCell="P21" sqref="P21"/>
    </sheetView>
  </sheetViews>
  <sheetFormatPr defaultRowHeight="12.75"/>
  <cols>
    <col min="1" max="1" width="45.7109375" style="7" customWidth="1"/>
    <col min="2" max="14" width="5.42578125" style="7" hidden="1" customWidth="1"/>
    <col min="15" max="15" width="6.42578125" style="7" bestFit="1" customWidth="1"/>
    <col min="16" max="24" width="10.7109375" style="7" customWidth="1"/>
    <col min="25" max="16384" width="9.140625" style="7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s="27" customFormat="1" ht="20.100000000000001" customHeight="1">
      <c r="A16" s="256" t="s">
        <v>309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>
      <c r="A17" s="245" t="s">
        <v>1463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59"/>
    </row>
    <row r="18" spans="1:24" ht="27.95" customHeight="1">
      <c r="A18" s="249" t="s">
        <v>1432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1496</v>
      </c>
      <c r="P18" s="246" t="s">
        <v>1386</v>
      </c>
      <c r="Q18" s="281"/>
      <c r="R18" s="281"/>
      <c r="S18" s="281"/>
      <c r="T18" s="246" t="s">
        <v>1387</v>
      </c>
      <c r="U18" s="281"/>
      <c r="V18" s="281"/>
      <c r="W18" s="281"/>
      <c r="X18" s="60"/>
    </row>
    <row r="19" spans="1:24" ht="14.1" customHeight="1">
      <c r="A19" s="174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1434</v>
      </c>
      <c r="Q19" s="21" t="s">
        <v>297</v>
      </c>
      <c r="R19" s="21" t="s">
        <v>298</v>
      </c>
      <c r="S19" s="21" t="s">
        <v>1433</v>
      </c>
      <c r="T19" s="21" t="s">
        <v>1434</v>
      </c>
      <c r="U19" s="21" t="s">
        <v>297</v>
      </c>
      <c r="V19" s="21" t="s">
        <v>298</v>
      </c>
      <c r="W19" s="21" t="s">
        <v>1433</v>
      </c>
      <c r="X19" s="61"/>
    </row>
    <row r="20" spans="1:24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1438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63"/>
    </row>
    <row r="22" spans="1:24" ht="26.25">
      <c r="A22" s="8" t="s">
        <v>1437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1435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1436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1439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1440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1441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63"/>
    </row>
    <row r="28" spans="1:24" ht="15.75">
      <c r="A28" s="8" t="s">
        <v>1442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1443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1417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>
      <c r="A32" s="58" t="s">
        <v>1464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phoneticPr fontId="1" type="noConversion"/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37"/>
  <sheetViews>
    <sheetView showGridLines="0" topLeftCell="A17" workbookViewId="0">
      <selection activeCell="P21" sqref="P21"/>
    </sheetView>
  </sheetViews>
  <sheetFormatPr defaultRowHeight="12.75"/>
  <cols>
    <col min="1" max="1" width="50.7109375" style="7" customWidth="1"/>
    <col min="2" max="14" width="5.42578125" style="7" hidden="1" customWidth="1"/>
    <col min="15" max="15" width="6.42578125" style="7" bestFit="1" customWidth="1"/>
    <col min="16" max="17" width="15.7109375" style="7" customWidth="1"/>
    <col min="18" max="18" width="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52" t="s">
        <v>1383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45" t="s">
        <v>492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t="89.25">
      <c r="A19" s="6" t="s">
        <v>1432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 t="s">
        <v>1491</v>
      </c>
      <c r="Q19" s="6" t="s">
        <v>1492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1529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/>
      <c r="Q21" s="36"/>
    </row>
    <row r="22" spans="1:17" ht="15.75">
      <c r="A22" s="14" t="s">
        <v>1530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/>
      <c r="Q22" s="36"/>
    </row>
    <row r="23" spans="1:17" ht="25.5" customHeight="1">
      <c r="A23" s="14" t="s">
        <v>1382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489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490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491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1531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1532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1533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1534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1535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1536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447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487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488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1526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419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33"/>
  <sheetViews>
    <sheetView showGridLines="0" topLeftCell="A16" workbookViewId="0">
      <selection activeCell="P21" sqref="P21"/>
    </sheetView>
  </sheetViews>
  <sheetFormatPr defaultRowHeight="12.75"/>
  <cols>
    <col min="1" max="1" width="15.7109375" style="7" customWidth="1"/>
    <col min="2" max="11" width="3.85546875" style="7" hidden="1" customWidth="1"/>
    <col min="12" max="12" width="25.7109375" style="7" customWidth="1"/>
    <col min="13" max="14" width="7.7109375" style="7" hidden="1" customWidth="1"/>
    <col min="15" max="15" width="6.42578125" style="7" bestFit="1" customWidth="1"/>
    <col min="16" max="23" width="10.7109375" style="7" customWidth="1"/>
    <col min="24" max="16384" width="9.140625" style="7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s="9" customFormat="1" ht="39.950000000000003" customHeight="1">
      <c r="A16" s="252" t="s">
        <v>530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1:24">
      <c r="A17" s="245" t="s">
        <v>1461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24" ht="15" customHeight="1">
      <c r="A18" s="246" t="s">
        <v>294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9" t="s">
        <v>1184</v>
      </c>
      <c r="N18" s="249" t="s">
        <v>1183</v>
      </c>
      <c r="O18" s="246" t="s">
        <v>1496</v>
      </c>
      <c r="P18" s="246" t="s">
        <v>416</v>
      </c>
      <c r="Q18" s="246"/>
      <c r="R18" s="246"/>
      <c r="S18" s="246"/>
      <c r="T18" s="246"/>
      <c r="U18" s="246"/>
      <c r="V18" s="246"/>
      <c r="W18" s="246" t="s">
        <v>295</v>
      </c>
      <c r="X18" s="1"/>
    </row>
    <row r="19" spans="1:24" ht="39.950000000000003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50"/>
      <c r="N19" s="250"/>
      <c r="O19" s="246"/>
      <c r="P19" s="6" t="s">
        <v>522</v>
      </c>
      <c r="Q19" s="6" t="s">
        <v>523</v>
      </c>
      <c r="R19" s="6" t="s">
        <v>524</v>
      </c>
      <c r="S19" s="6" t="s">
        <v>525</v>
      </c>
      <c r="T19" s="6" t="s">
        <v>526</v>
      </c>
      <c r="U19" s="21" t="s">
        <v>527</v>
      </c>
      <c r="V19" s="6" t="s">
        <v>528</v>
      </c>
      <c r="W19" s="246"/>
      <c r="X19" s="1"/>
    </row>
    <row r="20" spans="1:24">
      <c r="A20" s="251">
        <v>1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74" t="s">
        <v>296</v>
      </c>
      <c r="L21" s="142" t="s">
        <v>1081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7">
        <v>1</v>
      </c>
      <c r="P21" s="150"/>
      <c r="Q21" s="161"/>
      <c r="R21" s="162"/>
      <c r="S21" s="162"/>
      <c r="T21" s="151"/>
      <c r="U21" s="31"/>
      <c r="V21" s="31"/>
      <c r="W21" s="31"/>
      <c r="X21" s="1"/>
    </row>
    <row r="22" spans="1:24" ht="15.75">
      <c r="A22" s="246"/>
      <c r="L22" s="145"/>
      <c r="M22" s="146" t="str">
        <f>M21</f>
        <v>47</v>
      </c>
      <c r="N22" s="147" t="str">
        <f>N21</f>
        <v>155</v>
      </c>
      <c r="O22" s="248"/>
      <c r="P22" s="153"/>
      <c r="Q22" s="156"/>
      <c r="R22" s="157"/>
      <c r="S22" s="157"/>
      <c r="T22" s="155"/>
      <c r="U22" s="148"/>
      <c r="V22" s="148"/>
      <c r="W22" s="148"/>
      <c r="X22" s="1"/>
    </row>
    <row r="23" spans="1:24" ht="15.75">
      <c r="A23" s="246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7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6"/>
      <c r="L24" s="145"/>
      <c r="M24" s="146">
        <f>M23</f>
        <v>0</v>
      </c>
      <c r="N24" s="146">
        <f>N23</f>
        <v>0</v>
      </c>
      <c r="O24" s="248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6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7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6"/>
      <c r="L26" s="145"/>
      <c r="M26" s="146">
        <f>M25</f>
        <v>0</v>
      </c>
      <c r="N26" s="146">
        <f>N25</f>
        <v>0</v>
      </c>
      <c r="O26" s="248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6" t="s">
        <v>1466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6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6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6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9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4" t="s">
        <v>411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</mergeCells>
  <phoneticPr fontId="1" type="noConversion"/>
  <conditionalFormatting sqref="P27:W27">
    <cfRule type="expression" dxfId="10" priority="1" stopIfTrue="1">
      <formula>$M$27&lt;1</formula>
    </cfRule>
  </conditionalFormatting>
  <conditionalFormatting sqref="P28:W28">
    <cfRule type="expression" dxfId="9" priority="2" stopIfTrue="1">
      <formula>$M$28&lt;1</formula>
    </cfRule>
  </conditionalFormatting>
  <conditionalFormatting sqref="Q22:S22 P21 T21:W21">
    <cfRule type="expression" dxfId="8" priority="3" stopIfTrue="1">
      <formula>$M$21&lt;1</formula>
    </cfRule>
  </conditionalFormatting>
  <conditionalFormatting sqref="Q24:S24 P23 T23:W23">
    <cfRule type="expression" dxfId="7" priority="4" stopIfTrue="1">
      <formula>$M$23&lt;1</formula>
    </cfRule>
  </conditionalFormatting>
  <conditionalFormatting sqref="Q26:S26 P25 T25:W25">
    <cfRule type="expression" dxfId="6" priority="5" stopIfTrue="1">
      <formula>$M$25&lt;1</formula>
    </cfRule>
  </conditionalFormatting>
  <conditionalFormatting sqref="P29:W29">
    <cfRule type="expression" dxfId="5" priority="6" stopIfTrue="1">
      <formula>$M$29&lt;1</formula>
    </cfRule>
  </conditionalFormatting>
  <conditionalFormatting sqref="P30:W30">
    <cfRule type="expression" dxfId="4" priority="7" stopIfTrue="1">
      <formula>$M$30&lt;1</formula>
    </cfRule>
  </conditionalFormatting>
  <conditionalFormatting sqref="P31:W31">
    <cfRule type="expression" dxfId="3" priority="8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S29"/>
  <sheetViews>
    <sheetView showGridLines="0" topLeftCell="A16" workbookViewId="0">
      <selection activeCell="P21" sqref="P21"/>
    </sheetView>
  </sheetViews>
  <sheetFormatPr defaultRowHeight="12.75"/>
  <cols>
    <col min="1" max="1" width="55.7109375" style="7" customWidth="1"/>
    <col min="2" max="14" width="2.7109375" style="7" hidden="1" customWidth="1"/>
    <col min="15" max="15" width="6.42578125" style="7" bestFit="1" customWidth="1"/>
    <col min="16" max="19" width="13.7109375" style="7" customWidth="1"/>
    <col min="20" max="16384" width="9.140625" style="7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39.950000000000003" customHeight="1">
      <c r="A16" s="252" t="s">
        <v>290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</row>
    <row r="17" spans="1:19">
      <c r="A17" s="237" t="s">
        <v>364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</row>
    <row r="18" spans="1:19" ht="25.5" customHeight="1">
      <c r="A18" s="246" t="s">
        <v>289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1496</v>
      </c>
      <c r="P18" s="246" t="s">
        <v>284</v>
      </c>
      <c r="Q18" s="246"/>
      <c r="R18" s="246"/>
      <c r="S18" s="246" t="s">
        <v>29</v>
      </c>
    </row>
    <row r="19" spans="1:19" ht="63.75">
      <c r="A19" s="24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285</v>
      </c>
      <c r="Q19" s="6" t="s">
        <v>865</v>
      </c>
      <c r="R19" s="6" t="s">
        <v>286</v>
      </c>
      <c r="S19" s="246"/>
    </row>
    <row r="20" spans="1:19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287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701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288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703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704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705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706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707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708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Z35"/>
  <sheetViews>
    <sheetView showGridLines="0" topLeftCell="O15" workbookViewId="0">
      <selection activeCell="P21" sqref="P21"/>
    </sheetView>
  </sheetViews>
  <sheetFormatPr defaultRowHeight="12.75"/>
  <cols>
    <col min="1" max="1" width="46.7109375" customWidth="1"/>
    <col min="2" max="14" width="2.7109375" hidden="1" customWidth="1"/>
    <col min="15" max="15" width="6.42578125" bestFit="1" customWidth="1"/>
    <col min="16" max="26" width="11.7109375" customWidth="1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t="20.100000000000001" hidden="1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950000000000003" customHeight="1">
      <c r="A15" s="252" t="s">
        <v>1385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</row>
    <row r="16" spans="1:26">
      <c r="A16" s="237" t="s">
        <v>364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spans="1:26" ht="15" customHeight="1">
      <c r="A17" s="249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1496</v>
      </c>
      <c r="P17" s="246" t="s">
        <v>420</v>
      </c>
      <c r="Q17" s="246" t="s">
        <v>358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1493</v>
      </c>
      <c r="R18" s="246" t="s">
        <v>359</v>
      </c>
      <c r="S18" s="246"/>
      <c r="T18" s="246"/>
      <c r="U18" s="246"/>
      <c r="V18" s="246"/>
      <c r="W18" s="246"/>
      <c r="X18" s="246"/>
      <c r="Y18" s="246"/>
      <c r="Z18" s="246" t="s">
        <v>285</v>
      </c>
    </row>
    <row r="19" spans="1:26" ht="76.5">
      <c r="A19" s="17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4"/>
      <c r="P19" s="246"/>
      <c r="Q19" s="246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6"/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honeticPr fontId="1" type="noConversion"/>
  <printOptions horizontalCentered="1"/>
  <pageMargins left="0.39370078740157483" right="0.39370078740157483" top="0.78740157480314965" bottom="0.39370078740157483" header="0" footer="0"/>
  <pageSetup paperSize="9" scale="78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Z37"/>
  <sheetViews>
    <sheetView showGridLines="0" topLeftCell="O15" workbookViewId="0">
      <selection activeCell="P21" sqref="P21"/>
    </sheetView>
  </sheetViews>
  <sheetFormatPr defaultRowHeight="12.75"/>
  <cols>
    <col min="1" max="1" width="48.7109375" style="7" customWidth="1"/>
    <col min="2" max="14" width="2.7109375" style="7" hidden="1" customWidth="1"/>
    <col min="15" max="15" width="6.42578125" style="7" bestFit="1" customWidth="1"/>
    <col min="16" max="26" width="11.7109375" style="7" customWidth="1"/>
    <col min="27" max="16384" width="9.140625" style="7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t="20.100000000000001" hidden="1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20.100000000000001" customHeight="1">
      <c r="A15" s="256" t="s">
        <v>276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>
      <c r="A16" s="237" t="s">
        <v>364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spans="1:26" ht="15" customHeight="1">
      <c r="A17" s="249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1496</v>
      </c>
      <c r="P17" s="246" t="s">
        <v>1202</v>
      </c>
      <c r="Q17" s="246" t="s">
        <v>358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1493</v>
      </c>
      <c r="R18" s="246" t="s">
        <v>359</v>
      </c>
      <c r="S18" s="246"/>
      <c r="T18" s="246"/>
      <c r="U18" s="246"/>
      <c r="V18" s="246"/>
      <c r="W18" s="246"/>
      <c r="X18" s="246"/>
      <c r="Y18" s="246"/>
      <c r="Z18" s="246" t="s">
        <v>285</v>
      </c>
    </row>
    <row r="19" spans="1:26" ht="76.5">
      <c r="A19" s="17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4"/>
      <c r="P19" s="246"/>
      <c r="Q19" s="246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6"/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7" spans="1:26">
      <c r="A37" s="284" t="s">
        <v>275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</mergeCells>
  <phoneticPr fontId="1" type="noConversion"/>
  <printOptions horizontalCentered="1"/>
  <pageMargins left="0.39370078740157483" right="0.39370078740157483" top="0.78740157480314965" bottom="0.39370078740157483" header="0.51181102362204722" footer="0"/>
  <pageSetup paperSize="9" scale="77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W35"/>
  <sheetViews>
    <sheetView showGridLines="0" topLeftCell="A17" workbookViewId="0">
      <selection activeCell="P21" sqref="P21"/>
    </sheetView>
  </sheetViews>
  <sheetFormatPr defaultRowHeight="12.75"/>
  <cols>
    <col min="1" max="1" width="68" style="7" customWidth="1"/>
    <col min="2" max="13" width="2.28515625" style="7" hidden="1" customWidth="1"/>
    <col min="14" max="14" width="0.42578125" style="7" hidden="1" customWidth="1"/>
    <col min="15" max="15" width="6.42578125" style="7" bestFit="1" customWidth="1"/>
    <col min="16" max="18" width="1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3" s="1" customFormat="1" ht="50.1" customHeight="1">
      <c r="A17" s="252" t="s">
        <v>1494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</row>
    <row r="18" spans="1:23">
      <c r="A18" s="245" t="s">
        <v>281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</row>
    <row r="19" spans="1:23" ht="51">
      <c r="A19" s="22" t="s">
        <v>294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1496</v>
      </c>
      <c r="P19" s="6" t="s">
        <v>282</v>
      </c>
      <c r="Q19" s="6" t="s">
        <v>866</v>
      </c>
      <c r="R19" s="6" t="s">
        <v>283</v>
      </c>
    </row>
    <row r="20" spans="1:23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23" ht="25.5">
      <c r="A21" s="42" t="s">
        <v>277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/>
      <c r="Q21" s="36"/>
      <c r="R21" s="36"/>
    </row>
    <row r="22" spans="1:23" ht="15.75">
      <c r="A22" s="42" t="s">
        <v>278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/>
      <c r="Q22" s="36"/>
      <c r="R22" s="36"/>
    </row>
    <row r="23" spans="1:23" ht="15.75">
      <c r="A23" s="42" t="s">
        <v>600</v>
      </c>
      <c r="O23" s="122">
        <v>3</v>
      </c>
      <c r="P23" s="36"/>
      <c r="Q23" s="36"/>
      <c r="R23" s="36"/>
    </row>
    <row r="24" spans="1:23" ht="15.75">
      <c r="A24" s="42" t="s">
        <v>279</v>
      </c>
      <c r="O24" s="122">
        <v>4</v>
      </c>
      <c r="P24" s="36"/>
      <c r="Q24" s="36"/>
      <c r="R24" s="36"/>
    </row>
    <row r="25" spans="1:23" ht="25.5">
      <c r="A25" s="42" t="s">
        <v>873</v>
      </c>
      <c r="O25" s="122">
        <v>5</v>
      </c>
      <c r="P25" s="36"/>
      <c r="Q25" s="36"/>
      <c r="R25" s="36"/>
    </row>
    <row r="26" spans="1:23" ht="15.75">
      <c r="A26" s="42" t="s">
        <v>280</v>
      </c>
      <c r="O26" s="122">
        <v>6</v>
      </c>
      <c r="P26" s="36"/>
      <c r="Q26" s="36"/>
      <c r="R26" s="36"/>
    </row>
    <row r="30" spans="1:23" ht="38.25">
      <c r="A30" s="79" t="s">
        <v>1471</v>
      </c>
    </row>
    <row r="31" spans="1:23" ht="15.75">
      <c r="A31" s="79" t="s">
        <v>1472</v>
      </c>
      <c r="O31" s="287"/>
      <c r="P31" s="287"/>
      <c r="Q31" s="287"/>
      <c r="S31" s="287"/>
      <c r="T31" s="287"/>
      <c r="U31" s="287"/>
      <c r="W31" s="80"/>
    </row>
    <row r="32" spans="1:23">
      <c r="O32" s="219" t="s">
        <v>1445</v>
      </c>
      <c r="P32" s="219"/>
      <c r="Q32" s="219"/>
      <c r="S32" s="285" t="s">
        <v>1470</v>
      </c>
      <c r="T32" s="285"/>
      <c r="U32" s="285"/>
      <c r="W32" s="13" t="s">
        <v>1444</v>
      </c>
    </row>
    <row r="34" spans="15:21" ht="15.75">
      <c r="O34" s="287"/>
      <c r="P34" s="287"/>
      <c r="Q34" s="287"/>
      <c r="S34" s="286"/>
      <c r="T34" s="286"/>
      <c r="U34" s="286"/>
    </row>
    <row r="35" spans="15:21">
      <c r="O35" s="219" t="s">
        <v>1446</v>
      </c>
      <c r="P35" s="219"/>
      <c r="Q35" s="219"/>
      <c r="S35" s="266" t="s">
        <v>1447</v>
      </c>
      <c r="T35" s="285"/>
      <c r="U35" s="285"/>
    </row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phoneticPr fontId="1" type="noConversion"/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3" orientation="landscape" blackAndWhite="1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workbookViewId="0">
      <selection activeCell="H384" sqref="H384"/>
    </sheetView>
  </sheetViews>
  <sheetFormatPr defaultRowHeight="11.25"/>
  <cols>
    <col min="1" max="1" width="7.5703125" style="106" bestFit="1" customWidth="1"/>
    <col min="2" max="2" width="9.140625" style="106" bestFit="1"/>
    <col min="3" max="3" width="7.140625" style="106" bestFit="1" customWidth="1"/>
    <col min="4" max="4" width="8.42578125" style="106" bestFit="1" customWidth="1"/>
    <col min="5" max="5" width="40.5703125" style="106" customWidth="1"/>
    <col min="6" max="6" width="9.140625" style="106"/>
    <col min="7" max="7" width="60.140625" style="106" customWidth="1"/>
    <col min="8" max="8" width="9.140625" style="106"/>
    <col min="9" max="9" width="5.140625" style="106" customWidth="1"/>
    <col min="10" max="10" width="17.5703125" style="106" customWidth="1"/>
    <col min="11" max="11" width="7" style="106" bestFit="1" customWidth="1"/>
    <col min="12" max="12" width="39.42578125" style="106" bestFit="1" customWidth="1"/>
    <col min="13" max="13" width="13.7109375" style="106" bestFit="1" customWidth="1"/>
    <col min="14" max="14" width="9.140625" style="106"/>
    <col min="15" max="15" width="11.140625" style="106" customWidth="1"/>
    <col min="16" max="16384" width="9.140625" style="106"/>
  </cols>
  <sheetData>
    <row r="1" spans="1:16" ht="12.75">
      <c r="A1" s="104" t="s">
        <v>500</v>
      </c>
      <c r="B1" s="105"/>
      <c r="C1" s="105"/>
      <c r="D1" s="104"/>
      <c r="E1" s="105"/>
      <c r="F1" s="105"/>
      <c r="G1" s="105"/>
      <c r="H1" s="105"/>
      <c r="J1" s="112" t="s">
        <v>912</v>
      </c>
      <c r="K1" s="112"/>
      <c r="L1" s="113"/>
      <c r="M1" s="113"/>
      <c r="O1" s="112" t="s">
        <v>929</v>
      </c>
      <c r="P1" s="113"/>
    </row>
    <row r="2" spans="1:16" ht="12.75">
      <c r="A2" s="107" t="s">
        <v>501</v>
      </c>
      <c r="B2" s="107" t="s">
        <v>502</v>
      </c>
      <c r="C2" s="107" t="s">
        <v>503</v>
      </c>
      <c r="D2" s="107" t="s">
        <v>504</v>
      </c>
      <c r="E2" s="107" t="s">
        <v>505</v>
      </c>
      <c r="F2" s="107" t="s">
        <v>506</v>
      </c>
      <c r="G2" s="107" t="s">
        <v>507</v>
      </c>
      <c r="H2" s="107" t="s">
        <v>508</v>
      </c>
      <c r="J2" s="114" t="s">
        <v>913</v>
      </c>
      <c r="K2" s="114" t="s">
        <v>914</v>
      </c>
      <c r="L2" s="114" t="s">
        <v>505</v>
      </c>
      <c r="M2" s="114" t="s">
        <v>915</v>
      </c>
      <c r="O2" s="116" t="s">
        <v>930</v>
      </c>
      <c r="P2" s="116" t="s">
        <v>931</v>
      </c>
    </row>
    <row r="3" spans="1:16" ht="12.75">
      <c r="A3" s="108">
        <f t="shared" ref="A3:A76" si="0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4</v>
      </c>
      <c r="F3" s="108"/>
      <c r="G3" s="108"/>
      <c r="H3" s="110">
        <f>SUM(H4:H8,H9,H18,H26,H30,H246,H374,H376,H380,H383,H385,H387,H409,H445,H452,H525,H594,H616,H621,H678,H735,H757)</f>
        <v>4</v>
      </c>
      <c r="J3" s="7" t="s">
        <v>916</v>
      </c>
      <c r="K3" s="7">
        <v>1</v>
      </c>
      <c r="L3" s="7" t="s">
        <v>917</v>
      </c>
      <c r="M3" s="7" t="s">
        <v>1452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509</v>
      </c>
      <c r="H4" s="7">
        <f>IF(LEN(P_1)&lt;&gt;0,0,1)</f>
        <v>1</v>
      </c>
      <c r="J4" s="7" t="s">
        <v>918</v>
      </c>
      <c r="K4" s="7">
        <v>2</v>
      </c>
      <c r="L4" s="7" t="s">
        <v>919</v>
      </c>
      <c r="M4" s="7" t="str">
        <f>IF(P_1=0,"Нет данных",P_1)</f>
        <v>Нет данных</v>
      </c>
      <c r="O4" s="117">
        <f ca="1">TODAY()</f>
        <v>41885</v>
      </c>
      <c r="P4">
        <v>0</v>
      </c>
    </row>
    <row r="5" spans="1:16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510</v>
      </c>
      <c r="H5" s="7">
        <f>IF(LEN(P_2)&lt;&gt;0,0,1)</f>
        <v>1</v>
      </c>
      <c r="J5" s="7" t="s">
        <v>920</v>
      </c>
      <c r="K5" s="7">
        <v>3</v>
      </c>
      <c r="L5" s="7" t="s">
        <v>921</v>
      </c>
      <c r="M5" s="7" t="str">
        <f>IF(P_2=0,"Нет данных",P_2)</f>
        <v>Нет данных</v>
      </c>
    </row>
    <row r="6" spans="1:16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511</v>
      </c>
      <c r="H6" s="7">
        <f>IF(LEN(P_3)&lt;&gt;0,0,1)</f>
        <v>0</v>
      </c>
      <c r="J6" s="7" t="s">
        <v>922</v>
      </c>
      <c r="K6" s="7">
        <v>4</v>
      </c>
      <c r="L6" s="7" t="s">
        <v>923</v>
      </c>
      <c r="M6" s="7" t="str">
        <f>TEXT(P_3,"0000000")</f>
        <v>0609535</v>
      </c>
    </row>
    <row r="7" spans="1:16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512</v>
      </c>
      <c r="H7" s="7">
        <f>IF(LEN(P_4)&lt;&gt;0,0,1)</f>
        <v>1</v>
      </c>
      <c r="J7" s="7" t="s">
        <v>924</v>
      </c>
      <c r="K7" s="7">
        <v>5</v>
      </c>
      <c r="L7" s="7" t="s">
        <v>925</v>
      </c>
      <c r="M7" s="7" t="str">
        <f>IF(P_4=0,"Нет данных",P_4)</f>
        <v>Нет данных</v>
      </c>
    </row>
    <row r="8" spans="1:16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513</v>
      </c>
      <c r="H8" s="7">
        <f>IF(LEN(P_5)&lt;&gt;0,0,1)</f>
        <v>1</v>
      </c>
      <c r="J8" s="7" t="s">
        <v>927</v>
      </c>
      <c r="K8" s="7">
        <v>6</v>
      </c>
      <c r="L8" s="7" t="s">
        <v>928</v>
      </c>
      <c r="M8" s="7" t="str">
        <f>IF(P_5=0,"Нет данных",P_5)</f>
        <v>Нет данных</v>
      </c>
    </row>
    <row r="9" spans="1:16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926</v>
      </c>
    </row>
    <row r="10" spans="1:16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1537</v>
      </c>
      <c r="H10" s="7">
        <f>IF('Раздел 1'!W21=SUM('Раздел 1'!P21,'Раздел 1'!Q22:S22,'Раздел 1'!T21:V21),0,1)</f>
        <v>0</v>
      </c>
    </row>
    <row r="11" spans="1:16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1538</v>
      </c>
      <c r="H11" s="7">
        <f>IF('Раздел 1'!W23=SUM('Раздел 1'!P23,'Раздел 1'!Q24:S24,'Раздел 1'!T23:V23),0,1)</f>
        <v>0</v>
      </c>
    </row>
    <row r="12" spans="1:16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1556</v>
      </c>
      <c r="H12" s="7">
        <f>IF('Раздел 1'!W25=SUM('Раздел 1'!P25,'Раздел 1'!Q26:S26,'Раздел 1'!T25:V25),0,1)</f>
        <v>0</v>
      </c>
    </row>
    <row r="13" spans="1:16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711</v>
      </c>
      <c r="H13" s="7">
        <f>IF('Раздел 1'!W27=SUM('Раздел 1'!P27:V27),0,1)</f>
        <v>0</v>
      </c>
    </row>
    <row r="14" spans="1:16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712</v>
      </c>
      <c r="H14" s="7">
        <f>IF('Раздел 1'!W28=SUM('Раздел 1'!P28:V28),0,1)</f>
        <v>0</v>
      </c>
    </row>
    <row r="15" spans="1:16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713</v>
      </c>
      <c r="H15" s="7">
        <f>IF('Раздел 1'!W29=SUM('Раздел 1'!P29:V29),0,1)</f>
        <v>0</v>
      </c>
    </row>
    <row r="16" spans="1:16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714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715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1557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1558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1559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1560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1561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1562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1563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716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1564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752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402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403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404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405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413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415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422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421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24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25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26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27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28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426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427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434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435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436</v>
      </c>
      <c r="H48" s="109">
        <f>IF('Раздел 4'!AG35=SUM('Раздел 4'!AG21:AG34),0,1)</f>
        <v>0</v>
      </c>
    </row>
    <row r="49" spans="1:12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437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438</v>
      </c>
      <c r="H50" s="109">
        <f>IF('Раздел 4'!AI35=SUM('Раздел 4'!AI21:AI34),0,1)</f>
        <v>0</v>
      </c>
      <c r="J50" s="109"/>
      <c r="K50" s="109"/>
      <c r="L50" s="109"/>
    </row>
    <row r="51" spans="1:12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439</v>
      </c>
      <c r="H51" s="109">
        <f>IF('Раздел 4'!AJ35=SUM('Раздел 4'!AJ21:AJ34),0,1)</f>
        <v>0</v>
      </c>
    </row>
    <row r="52" spans="1:12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753</v>
      </c>
      <c r="H52" s="109">
        <f>IF('Раздел 4'!R21&lt;='Раздел 4'!Q21,0,1)</f>
        <v>0</v>
      </c>
    </row>
    <row r="53" spans="1:12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754</v>
      </c>
      <c r="H53" s="109">
        <f>IF('Раздел 4'!R22&lt;='Раздел 4'!Q22,0,1)</f>
        <v>0</v>
      </c>
    </row>
    <row r="54" spans="1:12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755</v>
      </c>
      <c r="H54" s="109">
        <f>IF('Раздел 4'!R23&lt;='Раздел 4'!Q23,0,1)</f>
        <v>0</v>
      </c>
    </row>
    <row r="55" spans="1:12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756</v>
      </c>
      <c r="H55" s="109">
        <f>IF('Раздел 4'!R24&lt;='Раздел 4'!Q24,0,1)</f>
        <v>0</v>
      </c>
    </row>
    <row r="56" spans="1:12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757</v>
      </c>
      <c r="H56" s="109">
        <f>IF('Раздел 4'!R25&lt;='Раздел 4'!Q25,0,1)</f>
        <v>0</v>
      </c>
    </row>
    <row r="57" spans="1:12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758</v>
      </c>
      <c r="H57" s="109">
        <f>IF('Раздел 4'!R26&lt;='Раздел 4'!Q26,0,1)</f>
        <v>0</v>
      </c>
    </row>
    <row r="58" spans="1:12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759</v>
      </c>
      <c r="H58" s="109">
        <f>IF('Раздел 4'!R27&lt;='Раздел 4'!Q27,0,1)</f>
        <v>0</v>
      </c>
    </row>
    <row r="59" spans="1:12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760</v>
      </c>
      <c r="H59" s="109">
        <f>IF('Раздел 4'!R28&lt;='Раздел 4'!Q28,0,1)</f>
        <v>0</v>
      </c>
    </row>
    <row r="60" spans="1:12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761</v>
      </c>
      <c r="H60" s="109">
        <f>IF('Раздел 4'!R29&lt;='Раздел 4'!Q29,0,1)</f>
        <v>0</v>
      </c>
    </row>
    <row r="61" spans="1:12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762</v>
      </c>
      <c r="H61" s="109">
        <f>IF('Раздел 4'!R30&lt;='Раздел 4'!Q30,0,1)</f>
        <v>0</v>
      </c>
    </row>
    <row r="62" spans="1:12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763</v>
      </c>
      <c r="H62" s="109">
        <f>IF('Раздел 4'!R31&lt;='Раздел 4'!Q31,0,1)</f>
        <v>0</v>
      </c>
    </row>
    <row r="63" spans="1:12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764</v>
      </c>
      <c r="H63" s="109">
        <f>IF('Раздел 4'!R32&lt;='Раздел 4'!Q32,0,1)</f>
        <v>0</v>
      </c>
    </row>
    <row r="64" spans="1:12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765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766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767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1187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1188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1189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1190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1191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1192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1193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1194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1195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1196</v>
      </c>
      <c r="H76" s="109">
        <f>IF('Раздел 4'!S30&lt;='Раздел 4'!Q30,0,1)</f>
        <v>0</v>
      </c>
    </row>
    <row r="77" spans="1:8" ht="12.75">
      <c r="A77" s="106">
        <f t="shared" ref="A77:A140" si="1">P_3</f>
        <v>609535</v>
      </c>
      <c r="B77" s="106">
        <v>4</v>
      </c>
      <c r="C77" s="106">
        <v>3</v>
      </c>
      <c r="D77" s="106">
        <v>40</v>
      </c>
      <c r="E77" s="7" t="s">
        <v>1197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1198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1199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1200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1201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768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769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770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771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772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773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774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775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776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777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778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779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780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781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782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440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441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442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32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443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444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445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446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66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67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68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429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430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1074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783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809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810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811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812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813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814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815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816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817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818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819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838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839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840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841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842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843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844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845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846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847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848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849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15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16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863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20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21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22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t="shared" ref="A141:A417" si="2">P_3</f>
        <v>609535</v>
      </c>
      <c r="B141" s="106">
        <v>4</v>
      </c>
      <c r="C141" s="106">
        <v>18</v>
      </c>
      <c r="D141" s="106">
        <v>107</v>
      </c>
      <c r="E141" s="7" t="s">
        <v>30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31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884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885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886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33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34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35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36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900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901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902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903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904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905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906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907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908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909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910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932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933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934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935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936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937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938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944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1185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1186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72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73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74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75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76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77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78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79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80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81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82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83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69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70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71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85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86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87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88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89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90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91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92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93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94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95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96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97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98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84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100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101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102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103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104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105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106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107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108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109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110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111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112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113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99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115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116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117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118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119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120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121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122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123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124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125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126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114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130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131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132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133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134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135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136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137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138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139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140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1229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1230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1231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129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1232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1233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1234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1235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1236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1237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1238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1239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1258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1257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1256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1255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1254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1253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1252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1251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1250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1249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1248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1247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1246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1245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1244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1243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1242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1241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1240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1259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1260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1261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1262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1263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1264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1265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1266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1267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1268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1269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1270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1271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1272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1273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1274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1275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1276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1277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1278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1279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1280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1281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1282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1283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1284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1285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1286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1287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1288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1289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141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142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143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144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145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146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147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148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149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150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151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152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153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154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155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156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157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158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159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160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161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162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163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164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165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166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167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168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169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184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185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186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187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188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189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170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171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172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173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174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175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176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177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178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179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180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181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182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183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191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192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193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194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195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196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197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198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199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200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201</v>
      </c>
      <c r="H364" s="109">
        <f>IF('Раздел 5'!V31&lt;='Раздел 5'!U31,0,1)</f>
        <v>0</v>
      </c>
    </row>
    <row r="365" spans="1:8" ht="12.75">
      <c r="A365" s="106">
        <f t="shared" ref="A365:A373" si="3">P_3</f>
        <v>609535</v>
      </c>
      <c r="B365" s="106">
        <v>5</v>
      </c>
      <c r="C365" s="106">
        <v>119</v>
      </c>
      <c r="D365" s="106">
        <v>119</v>
      </c>
      <c r="E365" s="7" t="s">
        <v>202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203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204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205</v>
      </c>
      <c r="H368" s="109">
        <f>IF('Раздел 5'!V35&lt;='Раздел 5'!U35,0,1)</f>
        <v>0</v>
      </c>
    </row>
    <row r="369" spans="1:9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206</v>
      </c>
      <c r="H369" s="109">
        <f>IF('Раздел 5'!V36&lt;='Раздел 5'!U36,0,1)</f>
        <v>0</v>
      </c>
    </row>
    <row r="370" spans="1:9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207</v>
      </c>
      <c r="H370" s="109">
        <f>IF('Раздел 5'!V37&lt;='Раздел 5'!U37,0,1)</f>
        <v>0</v>
      </c>
    </row>
    <row r="371" spans="1:9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208</v>
      </c>
      <c r="H371" s="109">
        <f>IF('Раздел 5'!V38&lt;='Раздел 5'!U38,0,1)</f>
        <v>0</v>
      </c>
    </row>
    <row r="372" spans="1:9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1290</v>
      </c>
      <c r="H372" s="109">
        <f>IF('Раздел 5'!V39&lt;='Раздел 5'!U39,0,1)</f>
        <v>0</v>
      </c>
    </row>
    <row r="373" spans="1:9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190</v>
      </c>
      <c r="H373" s="109">
        <f>IF('Раздел 5'!V40&lt;='Раздел 5'!U40,0,1)</f>
        <v>0</v>
      </c>
    </row>
    <row r="374" spans="1:9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1291</v>
      </c>
      <c r="H375" s="109">
        <f>IF('Раздел 6'!P22=SUM('Раздел 6'!P23:P30),0,1)</f>
        <v>0</v>
      </c>
      <c r="I375" s="109"/>
    </row>
    <row r="376" spans="1:9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9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1203</v>
      </c>
      <c r="H377" s="109">
        <f>IF('Раздел 8'!P23&gt;='Раздел 8'!P24,0,1)</f>
        <v>0</v>
      </c>
    </row>
    <row r="378" spans="1:9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1204</v>
      </c>
      <c r="H378" s="109">
        <f>IF('Раздел 8'!P21&gt;='Раздел 8'!P22,0,1)</f>
        <v>0</v>
      </c>
    </row>
    <row r="379" spans="1:9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1292</v>
      </c>
      <c r="H379" s="106">
        <f>IF(OR(AND('Раздел 8'!P25=0,'Раздел 8'!P26=0),AND('Раздел 8'!P25&gt;0,'Раздел 8'!P26&gt;0)),0,1)</f>
        <v>0</v>
      </c>
    </row>
    <row r="380" spans="1:9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9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1293</v>
      </c>
      <c r="H381" s="106">
        <f>IF(OR(AND('Раздел 10'!P23=0,'Раздел 10'!P21=0),AND('Раздел 10'!P23&gt;0,'Раздел 10'!P21&gt;0)),0,1)</f>
        <v>0</v>
      </c>
    </row>
    <row r="382" spans="1:9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1294</v>
      </c>
      <c r="H382" s="106">
        <f>IF(OR(AND('Раздел 10'!P24=0,'Раздел 10'!P22=0),AND('Раздел 10'!P24&gt;0,'Раздел 10'!P22&gt;0)),0,1)</f>
        <v>0</v>
      </c>
    </row>
    <row r="383" spans="1:9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9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1295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1296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1297</v>
      </c>
      <c r="H388" s="109">
        <f>IF('Раздел 13'!P34&gt;='Раздел 13'!P35,0,1)</f>
        <v>0</v>
      </c>
    </row>
    <row r="389" spans="1:8" ht="12.75">
      <c r="A389" s="106">
        <f t="shared" ref="A389:A408" si="4">P_3</f>
        <v>609535</v>
      </c>
      <c r="B389" s="106">
        <v>13</v>
      </c>
      <c r="C389" s="106">
        <v>2</v>
      </c>
      <c r="D389" s="106">
        <v>2</v>
      </c>
      <c r="E389" s="7" t="s">
        <v>1298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1299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1300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1301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1302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1303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1304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1539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1540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1541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1542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389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390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391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392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393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394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395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396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899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1205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1206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1207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1208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1209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1210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1211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1212</v>
      </c>
      <c r="H417" s="109">
        <f>IF('Раздел 14'!$R$21&gt;='Раздел 14'!$S$21,0,1)</f>
        <v>0</v>
      </c>
    </row>
    <row r="418" spans="1:8" ht="12.75">
      <c r="A418" s="106">
        <f t="shared" ref="A418:A551" si="5">P_3</f>
        <v>609535</v>
      </c>
      <c r="B418" s="106">
        <v>14</v>
      </c>
      <c r="C418" s="106">
        <v>9</v>
      </c>
      <c r="D418" s="106">
        <v>9</v>
      </c>
      <c r="E418" s="7" t="s">
        <v>1213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1214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1215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1216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1217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1218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1219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1220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1221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1222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1223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1224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1225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397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398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399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1544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1545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1546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1547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1548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1549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1550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1551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1552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1553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1554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1555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400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401</v>
      </c>
      <c r="H448" s="109">
        <f>IF('Раздел 15'!$R$21=SUM('Раздел 15'!$R$22:$R$26,'Раздел 15'!$R$28:$R$36),0,1)</f>
        <v>0</v>
      </c>
    </row>
    <row r="449" spans="1:11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291</v>
      </c>
      <c r="H449" s="109">
        <f>IF('Раздел 15'!$P$26&gt;='Раздел 15'!$P$27,0,1)</f>
        <v>0</v>
      </c>
    </row>
    <row r="450" spans="1:11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292</v>
      </c>
      <c r="H450" s="109">
        <f>IF('Раздел 15'!$Q$26&gt;='Раздел 15'!$Q$27,0,1)</f>
        <v>0</v>
      </c>
    </row>
    <row r="451" spans="1:11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293</v>
      </c>
      <c r="H451" s="109">
        <f>IF('Раздел 15'!$R$26&gt;='Раздел 15'!$R$27,0,1)</f>
        <v>0</v>
      </c>
    </row>
    <row r="452" spans="1:11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11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1226</v>
      </c>
      <c r="H453" s="109">
        <f>IF('Раздел 16'!P24=SUM('Раздел 16'!P21:P23),0,1)</f>
        <v>0</v>
      </c>
    </row>
    <row r="454" spans="1:11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1227</v>
      </c>
      <c r="H454" s="109">
        <f>IF('Раздел 16'!Q24=SUM('Раздел 16'!Q21:Q23),0,1)</f>
        <v>0</v>
      </c>
    </row>
    <row r="455" spans="1:11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1228</v>
      </c>
      <c r="H455" s="109">
        <f>IF('Раздел 16'!R24=SUM('Раздел 16'!R21:R23),0,1)</f>
        <v>0</v>
      </c>
    </row>
    <row r="456" spans="1:11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1305</v>
      </c>
      <c r="H456" s="109">
        <f>IF('Раздел 16'!S24=SUM('Раздел 16'!S21:S23),0,1)</f>
        <v>0</v>
      </c>
    </row>
    <row r="457" spans="1:11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1306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1307</v>
      </c>
      <c r="H458" s="109">
        <f>IF('Раздел 16'!U24=SUM('Раздел 16'!U21:U23),0,1)</f>
        <v>0</v>
      </c>
      <c r="K458" s="109"/>
    </row>
    <row r="459" spans="1:11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1308</v>
      </c>
      <c r="H459" s="109">
        <f>IF('Раздел 16'!V24=SUM('Раздел 16'!V21:V23),0,1)</f>
        <v>0</v>
      </c>
    </row>
    <row r="460" spans="1:11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1309</v>
      </c>
      <c r="H460" s="109">
        <f>IF('Раздел 16'!W24=SUM('Раздел 16'!W21:W23),0,1)</f>
        <v>0</v>
      </c>
    </row>
    <row r="461" spans="1:11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0</v>
      </c>
      <c r="H461" s="109">
        <f>IF('Раздел 16'!X24=SUM('Раздел 16'!X21:X23),0,1)</f>
        <v>0</v>
      </c>
    </row>
    <row r="462" spans="1:11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</v>
      </c>
      <c r="H462" s="109">
        <f>IF('Раздел 16'!Y24=SUM('Раздел 16'!Y21:Y23),0,1)</f>
        <v>0</v>
      </c>
    </row>
    <row r="463" spans="1:11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2</v>
      </c>
      <c r="H463" s="109">
        <f>IF('Раздел 16'!Z24=SUM('Раздел 16'!Z21:Z23),0,1)</f>
        <v>0</v>
      </c>
    </row>
    <row r="464" spans="1:11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3</v>
      </c>
      <c r="H464" s="109">
        <f>IF('Раздел 16'!AA24=SUM('Раздел 16'!AA21:AA23),0,1)</f>
        <v>0</v>
      </c>
    </row>
    <row r="465" spans="1:11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4</v>
      </c>
      <c r="H465" s="109">
        <f>IF('Раздел 16'!AB24=SUM('Раздел 16'!AB21:AB23),0,1)</f>
        <v>0</v>
      </c>
    </row>
    <row r="466" spans="1:11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5</v>
      </c>
      <c r="H466" s="109">
        <f>IF('Раздел 16'!AC24=SUM('Раздел 16'!AC21:AC23),0,1)</f>
        <v>0</v>
      </c>
    </row>
    <row r="467" spans="1:11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6</v>
      </c>
      <c r="H467" s="109">
        <f>IF('Раздел 16'!AD24=SUM('Раздел 16'!AD21:AD23),0,1)</f>
        <v>0</v>
      </c>
    </row>
    <row r="468" spans="1:11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7</v>
      </c>
      <c r="H468" s="109">
        <f>IF('Раздел 16'!AE24=SUM('Раздел 16'!AE21:AE23),0,1)</f>
        <v>0</v>
      </c>
    </row>
    <row r="469" spans="1:11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1310</v>
      </c>
      <c r="H469" s="109">
        <f>IF('Раздел 16'!P24&gt;='Раздел 16'!P25,0,1)</f>
        <v>0</v>
      </c>
    </row>
    <row r="470" spans="1:11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1311</v>
      </c>
      <c r="H470" s="109">
        <f>IF('Раздел 16'!Q24&gt;='Раздел 16'!Q25,0,1)</f>
        <v>0</v>
      </c>
    </row>
    <row r="471" spans="1:11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1312</v>
      </c>
      <c r="H471" s="109">
        <f>IF('Раздел 16'!R24&gt;='Раздел 16'!R25,0,1)</f>
        <v>0</v>
      </c>
    </row>
    <row r="472" spans="1:11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1313</v>
      </c>
      <c r="H472" s="109">
        <f>IF('Раздел 16'!S24&gt;='Раздел 16'!S25,0,1)</f>
        <v>0</v>
      </c>
    </row>
    <row r="473" spans="1:11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1314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1315</v>
      </c>
      <c r="H474" s="109">
        <f>IF('Раздел 16'!U24&gt;='Раздел 16'!U25,0,1)</f>
        <v>0</v>
      </c>
      <c r="K474" s="109"/>
    </row>
    <row r="475" spans="1:11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1316</v>
      </c>
      <c r="H475" s="109">
        <f>IF('Раздел 16'!V24&gt;='Раздел 16'!V25,0,1)</f>
        <v>0</v>
      </c>
    </row>
    <row r="476" spans="1:11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1317</v>
      </c>
      <c r="H476" s="109">
        <f>IF('Раздел 16'!W24&gt;='Раздел 16'!W25,0,1)</f>
        <v>0</v>
      </c>
    </row>
    <row r="477" spans="1:11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8</v>
      </c>
      <c r="H477" s="109">
        <f>IF('Раздел 16'!X24&gt;='Раздел 16'!X25,0,1)</f>
        <v>0</v>
      </c>
    </row>
    <row r="478" spans="1:11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9</v>
      </c>
      <c r="H478" s="109">
        <f>IF('Раздел 16'!Y24&gt;='Раздел 16'!Y25,0,1)</f>
        <v>0</v>
      </c>
    </row>
    <row r="479" spans="1:11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448</v>
      </c>
      <c r="H479" s="109">
        <f>IF('Раздел 16'!Z24&gt;='Раздел 16'!Z25,0,1)</f>
        <v>0</v>
      </c>
    </row>
    <row r="480" spans="1:11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449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450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451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452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453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454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455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456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457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458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459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460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461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462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463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464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465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466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467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468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469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470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471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472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473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547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548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549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550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551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474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475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476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477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478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479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480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481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482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483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484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485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486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545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546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1318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1319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1320</v>
      </c>
      <c r="H528" s="109">
        <f>IF('Раздел 17'!$R$21&gt;=SUM('Раздел 17'!$R$22:$R$26),0,1)</f>
        <v>0</v>
      </c>
    </row>
    <row r="529" spans="1:12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1321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1322</v>
      </c>
      <c r="H530" s="109">
        <f>IF('Раздел 17'!$T$21&gt;=SUM('Раздел 17'!$T$22:$T$26),0,1)</f>
        <v>0</v>
      </c>
      <c r="L530" s="109"/>
    </row>
    <row r="531" spans="1:12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1323</v>
      </c>
      <c r="H531" s="109">
        <f>IF('Раздел 17'!$U$21&gt;=SUM('Раздел 17'!$U$22:$U$26),0,1)</f>
        <v>0</v>
      </c>
    </row>
    <row r="532" spans="1:12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1324</v>
      </c>
      <c r="H532" s="109">
        <f>IF('Раздел 17'!$V$21&gt;=SUM('Раздел 17'!$V$22:$V$26),0,1)</f>
        <v>0</v>
      </c>
      <c r="K532" s="109"/>
    </row>
    <row r="533" spans="1:12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1325</v>
      </c>
      <c r="H533" s="109">
        <f>IF('Раздел 17'!$W$21&gt;=SUM('Раздел 17'!$W$22:$W$26),0,1)</f>
        <v>0</v>
      </c>
      <c r="J533" s="109"/>
    </row>
    <row r="534" spans="1:12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1326</v>
      </c>
      <c r="H534" s="109">
        <f>IF('Раздел 17'!$S$21=SUM('Раздел 17'!$P$21:$R$21),0,1)</f>
        <v>0</v>
      </c>
    </row>
    <row r="535" spans="1:12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1327</v>
      </c>
      <c r="H535" s="109">
        <f>IF('Раздел 17'!$S$22=SUM('Раздел 17'!$P$22:$R$22),0,1)</f>
        <v>0</v>
      </c>
    </row>
    <row r="536" spans="1:12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1328</v>
      </c>
      <c r="H536" s="109">
        <f>IF('Раздел 17'!$S$23=SUM('Раздел 17'!$P$23:$R$23),0,1)</f>
        <v>0</v>
      </c>
    </row>
    <row r="537" spans="1:12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1329</v>
      </c>
      <c r="H537" s="109">
        <f>IF('Раздел 17'!$S$24=SUM('Раздел 17'!$P$24:$R$24),0,1)</f>
        <v>0</v>
      </c>
    </row>
    <row r="538" spans="1:12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1330</v>
      </c>
      <c r="H538" s="109">
        <f>IF('Раздел 17'!$S$25=SUM('Раздел 17'!$P$25:$R$25),0,1)</f>
        <v>0</v>
      </c>
    </row>
    <row r="539" spans="1:12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1331</v>
      </c>
      <c r="H539" s="109">
        <f>IF('Раздел 17'!$S$26=SUM('Раздел 17'!$P$26:$R$26),0,1)</f>
        <v>0</v>
      </c>
    </row>
    <row r="540" spans="1:12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1332</v>
      </c>
      <c r="H540" s="109">
        <f>IF('Раздел 17'!$S$27=SUM('Раздел 17'!$P$27:$R$27),0,1)</f>
        <v>0</v>
      </c>
    </row>
    <row r="541" spans="1:12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1333</v>
      </c>
      <c r="H541" s="109">
        <f>IF('Раздел 17'!$S$28=SUM('Раздел 17'!$P$28:$R$28),0,1)</f>
        <v>0</v>
      </c>
    </row>
    <row r="542" spans="1:12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1334</v>
      </c>
      <c r="H542" s="109">
        <f>IF('Раздел 17'!$S$29=SUM('Раздел 17'!$P$29:$R$29),0,1)</f>
        <v>0</v>
      </c>
    </row>
    <row r="543" spans="1:12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1335</v>
      </c>
      <c r="H543" s="109">
        <f>IF('Раздел 17'!$S$30=SUM('Раздел 17'!$P$30:$R$30),0,1)</f>
        <v>0</v>
      </c>
    </row>
    <row r="544" spans="1:12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1336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1337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1338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1339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209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210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211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212</v>
      </c>
      <c r="H551" s="109">
        <f>IF('Раздел 17'!$W$28=SUM('Раздел 17'!$T$28:$V$28),0,1)</f>
        <v>0</v>
      </c>
    </row>
    <row r="552" spans="1:8" ht="12.75">
      <c r="A552" s="106">
        <f t="shared" ref="A552:A773" si="6">P_3</f>
        <v>609535</v>
      </c>
      <c r="B552" s="106">
        <v>17</v>
      </c>
      <c r="C552" s="106">
        <v>27</v>
      </c>
      <c r="D552" s="106">
        <v>27</v>
      </c>
      <c r="E552" s="7" t="s">
        <v>213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214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215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216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217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218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219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220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221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222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223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224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225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226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227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228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229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230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231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232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233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234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235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236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245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246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1340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1341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1342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1343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1344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1345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1346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1347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1348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1349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1350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1351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1352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1353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1354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1355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552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553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554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555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556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557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558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559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560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561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562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563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564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565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566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567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568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569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570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571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572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271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272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273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274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573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574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575</v>
      </c>
      <c r="H624" s="109">
        <f>IF('Раздел 20'!R35=SUM('Раздел 20'!R21:R34),0,1)</f>
        <v>0</v>
      </c>
    </row>
    <row r="625" spans="1:11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576</v>
      </c>
      <c r="H625" s="109">
        <f>IF('Раздел 20'!S35=SUM('Раздел 20'!S21:S34),0,1)</f>
        <v>0</v>
      </c>
    </row>
    <row r="626" spans="1:11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577</v>
      </c>
      <c r="H626" s="109">
        <f>IF('Раздел 20'!T35=SUM('Раздел 20'!T21:T34),0,1)</f>
        <v>0</v>
      </c>
    </row>
    <row r="627" spans="1:11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578</v>
      </c>
      <c r="H627" s="109">
        <f>IF('Раздел 20'!U35=SUM('Раздел 20'!U21:U34),0,1)</f>
        <v>0</v>
      </c>
    </row>
    <row r="628" spans="1:11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579</v>
      </c>
      <c r="H628" s="109">
        <f>IF('Раздел 20'!V35=SUM('Раздел 20'!V21:V34),0,1)</f>
        <v>0</v>
      </c>
    </row>
    <row r="629" spans="1:11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580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657</v>
      </c>
      <c r="H630" s="109">
        <f>IF('Раздел 20'!X35=SUM('Раздел 20'!X21:X34),0,1)</f>
        <v>0</v>
      </c>
      <c r="K630" s="109"/>
    </row>
    <row r="631" spans="1:11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658</v>
      </c>
      <c r="H631" s="109">
        <f>IF('Раздел 20'!Y35=SUM('Раздел 20'!Y21:Y34),0,1)</f>
        <v>0</v>
      </c>
    </row>
    <row r="632" spans="1:11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659</v>
      </c>
      <c r="H632" s="109">
        <f>IF('Раздел 20'!Z35=SUM('Раздел 20'!Z21:Z34),0,1)</f>
        <v>0</v>
      </c>
    </row>
    <row r="633" spans="1:11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660</v>
      </c>
      <c r="H633" s="109">
        <f>IF('Раздел 20'!Q21=SUM('Раздел 20'!R21:Y21),0,1)</f>
        <v>0</v>
      </c>
    </row>
    <row r="634" spans="1:11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661</v>
      </c>
      <c r="H634" s="109">
        <f>IF('Раздел 20'!Q22=SUM('Раздел 20'!R22:Y22),0,1)</f>
        <v>0</v>
      </c>
    </row>
    <row r="635" spans="1:11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662</v>
      </c>
      <c r="H635" s="109">
        <f>IF('Раздел 20'!Q23=SUM('Раздел 20'!R23:Y23),0,1)</f>
        <v>0</v>
      </c>
    </row>
    <row r="636" spans="1:11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663</v>
      </c>
      <c r="H636" s="109">
        <f>IF('Раздел 20'!Q24=SUM('Раздел 20'!R24:Y24),0,1)</f>
        <v>0</v>
      </c>
    </row>
    <row r="637" spans="1:11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664</v>
      </c>
      <c r="H637" s="109">
        <f>IF('Раздел 20'!Q25=SUM('Раздел 20'!R25:Y25),0,1)</f>
        <v>0</v>
      </c>
    </row>
    <row r="638" spans="1:11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665</v>
      </c>
      <c r="H638" s="109">
        <f>IF('Раздел 20'!Q26=SUM('Раздел 20'!R26:Y26),0,1)</f>
        <v>0</v>
      </c>
    </row>
    <row r="639" spans="1:11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666</v>
      </c>
      <c r="H639" s="109">
        <f>IF('Раздел 20'!Q27=SUM('Раздел 20'!R27:Y27),0,1)</f>
        <v>0</v>
      </c>
    </row>
    <row r="640" spans="1:11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667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668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669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670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671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672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673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674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675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676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677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678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679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680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681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682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683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684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685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686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687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688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689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717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718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719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720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721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722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723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724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725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726</v>
      </c>
      <c r="H672" s="109">
        <f>IF('Раздел 20'!Z30&lt;='Раздел 20'!P30,0,1)</f>
        <v>0</v>
      </c>
    </row>
    <row r="673" spans="1:10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727</v>
      </c>
      <c r="H673" s="109">
        <f>IF('Раздел 20'!Z31&lt;='Раздел 20'!P31,0,1)</f>
        <v>0</v>
      </c>
    </row>
    <row r="674" spans="1:10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728</v>
      </c>
      <c r="H674" s="109">
        <f>IF('Раздел 20'!Z32&lt;='Раздел 20'!P32,0,1)</f>
        <v>0</v>
      </c>
    </row>
    <row r="675" spans="1:10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729</v>
      </c>
      <c r="H675" s="109">
        <f>IF('Раздел 20'!Z33&lt;='Раздел 20'!P33,0,1)</f>
        <v>0</v>
      </c>
    </row>
    <row r="676" spans="1:10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730</v>
      </c>
      <c r="H676" s="109">
        <f>IF('Раздел 20'!Z34&lt;='Раздел 20'!P34,0,1)</f>
        <v>0</v>
      </c>
    </row>
    <row r="677" spans="1:10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731</v>
      </c>
      <c r="H677" s="109">
        <f>IF('Раздел 20'!Z35&lt;='Раздел 20'!P35,0,1)</f>
        <v>0</v>
      </c>
    </row>
    <row r="678" spans="1:10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10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732</v>
      </c>
      <c r="H679" s="109">
        <f>IF('Раздел 21'!P35=SUM('Раздел 21'!P21:P34),0,1)</f>
        <v>0</v>
      </c>
    </row>
    <row r="680" spans="1:10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733</v>
      </c>
      <c r="H680" s="109">
        <f>IF('Раздел 21'!Q35=SUM('Раздел 21'!Q21:Q34),0,1)</f>
        <v>0</v>
      </c>
    </row>
    <row r="681" spans="1:10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734</v>
      </c>
      <c r="H681" s="109">
        <f>IF('Раздел 21'!R35=SUM('Раздел 21'!R21:R34),0,1)</f>
        <v>0</v>
      </c>
    </row>
    <row r="682" spans="1:10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735</v>
      </c>
      <c r="H682" s="109">
        <f>IF('Раздел 21'!S35=SUM('Раздел 21'!S21:S34),0,1)</f>
        <v>0</v>
      </c>
    </row>
    <row r="683" spans="1:10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736</v>
      </c>
      <c r="H683" s="109">
        <f>IF('Раздел 21'!T35=SUM('Раздел 21'!T21:T34),0,1)</f>
        <v>0</v>
      </c>
    </row>
    <row r="684" spans="1:10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737</v>
      </c>
      <c r="H684" s="109">
        <f>IF('Раздел 21'!U35=SUM('Раздел 21'!U21:U34),0,1)</f>
        <v>0</v>
      </c>
    </row>
    <row r="685" spans="1:10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738</v>
      </c>
      <c r="H685" s="109">
        <f>IF('Раздел 21'!V35=SUM('Раздел 21'!V21:V34),0,1)</f>
        <v>0</v>
      </c>
    </row>
    <row r="686" spans="1:10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739</v>
      </c>
      <c r="H686" s="109">
        <f>IF('Раздел 21'!W35=SUM('Раздел 21'!W21:W34),0,1)</f>
        <v>0</v>
      </c>
    </row>
    <row r="687" spans="1:10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740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741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742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743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744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745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746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747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748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749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750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751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784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785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786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787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788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789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792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793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794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795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796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797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798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799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800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801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802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803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804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805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791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790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806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807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808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820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821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822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823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824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825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826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827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828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829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830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831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832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431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833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834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432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835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836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433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896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897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898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893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894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895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887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888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889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890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891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892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837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850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851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852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853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854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855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856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857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858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859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10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875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876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877</v>
      </c>
      <c r="H776" s="109">
        <f>IF('Раздел 5'!R40='Раздел 4'!Q21,0,1)</f>
        <v>0</v>
      </c>
    </row>
    <row r="777" spans="1:8" ht="12.75">
      <c r="A777" s="106">
        <f t="shared" ref="A777:A840" si="7">P_3</f>
        <v>609535</v>
      </c>
      <c r="B777" s="106">
        <v>23</v>
      </c>
      <c r="C777" s="106">
        <v>20</v>
      </c>
      <c r="D777" s="106">
        <v>20</v>
      </c>
      <c r="E777" s="7" t="s">
        <v>878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879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880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37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38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39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40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41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42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43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44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51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52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53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54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55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56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57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58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59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60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61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62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63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64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65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45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46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47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48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49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50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423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424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425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882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883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428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247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248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249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250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251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252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253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254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255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256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257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258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259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260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261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262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263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264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265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266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267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268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269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270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1502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1503</v>
      </c>
      <c r="H840" s="109">
        <f>IF('Раздел 21'!P22='Раздел 4'!Q22,0,1)</f>
        <v>0</v>
      </c>
    </row>
    <row r="841" spans="1:8" ht="12.75">
      <c r="A841" s="106">
        <f t="shared" ref="A841:A853" si="8">P_3</f>
        <v>609535</v>
      </c>
      <c r="B841" s="106">
        <v>23</v>
      </c>
      <c r="C841" s="106">
        <v>84</v>
      </c>
      <c r="D841" s="106">
        <v>84</v>
      </c>
      <c r="E841" s="7" t="s">
        <v>1504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1505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1506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1507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1508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1509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1510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1511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1512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1513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1514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1515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1516</v>
      </c>
      <c r="H853" s="109">
        <f>IF('Раздел 21'!P35='Раздел 4'!Q35,0,1)</f>
        <v>0</v>
      </c>
    </row>
    <row r="854" spans="1:8" ht="12.75">
      <c r="E854" s="7"/>
      <c r="H854" s="109"/>
    </row>
    <row r="855" spans="1:8" ht="12.75">
      <c r="E855" s="7"/>
      <c r="H855" s="109"/>
    </row>
    <row r="856" spans="1:8" ht="12.75">
      <c r="E856" s="7"/>
      <c r="H856" s="109"/>
    </row>
    <row r="857" spans="1:8" ht="12.75">
      <c r="E857" s="7"/>
      <c r="H857" s="109"/>
    </row>
    <row r="858" spans="1:8" ht="12.75">
      <c r="E858" s="7"/>
      <c r="H858" s="109"/>
    </row>
    <row r="859" spans="1:8" ht="12.75">
      <c r="E859" s="7"/>
      <c r="H859" s="109"/>
    </row>
    <row r="860" spans="1:8" ht="12.75">
      <c r="E860" s="7"/>
      <c r="H860" s="109"/>
    </row>
    <row r="861" spans="1:8" ht="12.75">
      <c r="E861" s="7"/>
      <c r="H861" s="109"/>
    </row>
    <row r="862" spans="1:8" ht="12.75">
      <c r="E862" s="7"/>
      <c r="H862" s="109"/>
    </row>
    <row r="863" spans="1:8" ht="12.75">
      <c r="E863" s="7"/>
      <c r="H863" s="109"/>
    </row>
    <row r="864" spans="1:8" ht="12.75">
      <c r="E864" s="7"/>
      <c r="H864" s="109"/>
    </row>
    <row r="865" spans="1:8" ht="12.75">
      <c r="E865" s="7"/>
      <c r="H865" s="109"/>
    </row>
    <row r="866" spans="1:8" ht="12.75">
      <c r="E866" s="7"/>
      <c r="H866" s="109"/>
    </row>
    <row r="869" spans="1:8" ht="12.75">
      <c r="A869" t="s">
        <v>911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topLeftCell="A70" workbookViewId="0">
      <selection activeCell="A84" sqref="A84"/>
    </sheetView>
  </sheetViews>
  <sheetFormatPr defaultRowHeight="12.75"/>
  <cols>
    <col min="1" max="1" width="30.7109375" style="118" customWidth="1"/>
    <col min="2" max="3" width="5.7109375" style="7" customWidth="1"/>
    <col min="4" max="16384" width="9.140625" style="7"/>
  </cols>
  <sheetData>
    <row r="1" spans="1:3">
      <c r="B1" s="118"/>
      <c r="C1" s="118"/>
    </row>
    <row r="2" spans="1:3">
      <c r="A2" s="118" t="s">
        <v>945</v>
      </c>
      <c r="B2" s="118" t="s">
        <v>1405</v>
      </c>
      <c r="C2" s="118" t="s">
        <v>946</v>
      </c>
    </row>
    <row r="3" spans="1:3">
      <c r="A3" s="118" t="s">
        <v>947</v>
      </c>
      <c r="B3" s="118" t="s">
        <v>1406</v>
      </c>
      <c r="C3" s="118" t="s">
        <v>948</v>
      </c>
    </row>
    <row r="4" spans="1:3">
      <c r="A4" s="118" t="s">
        <v>949</v>
      </c>
      <c r="B4" s="118" t="s">
        <v>1407</v>
      </c>
      <c r="C4" s="118" t="s">
        <v>950</v>
      </c>
    </row>
    <row r="5" spans="1:3">
      <c r="A5" s="118" t="s">
        <v>951</v>
      </c>
      <c r="B5" s="118" t="s">
        <v>1408</v>
      </c>
      <c r="C5" s="118" t="s">
        <v>952</v>
      </c>
    </row>
    <row r="6" spans="1:3">
      <c r="A6" s="118" t="s">
        <v>953</v>
      </c>
      <c r="B6" s="118" t="s">
        <v>1409</v>
      </c>
      <c r="C6" s="118" t="s">
        <v>954</v>
      </c>
    </row>
    <row r="7" spans="1:3">
      <c r="A7" s="118" t="s">
        <v>955</v>
      </c>
      <c r="B7" s="118" t="s">
        <v>1410</v>
      </c>
      <c r="C7" s="118" t="s">
        <v>956</v>
      </c>
    </row>
    <row r="8" spans="1:3">
      <c r="A8" s="118" t="s">
        <v>957</v>
      </c>
      <c r="B8" s="118" t="s">
        <v>1411</v>
      </c>
      <c r="C8" s="118" t="s">
        <v>959</v>
      </c>
    </row>
    <row r="9" spans="1:3">
      <c r="A9" s="118" t="s">
        <v>960</v>
      </c>
      <c r="B9" s="118" t="s">
        <v>1412</v>
      </c>
      <c r="C9" s="118" t="s">
        <v>962</v>
      </c>
    </row>
    <row r="10" spans="1:3">
      <c r="A10" s="118" t="s">
        <v>963</v>
      </c>
      <c r="B10" s="118" t="s">
        <v>1413</v>
      </c>
      <c r="C10" s="118" t="s">
        <v>965</v>
      </c>
    </row>
    <row r="11" spans="1:3">
      <c r="A11" s="118" t="s">
        <v>966</v>
      </c>
      <c r="B11" s="118" t="s">
        <v>958</v>
      </c>
      <c r="C11" s="118" t="s">
        <v>968</v>
      </c>
    </row>
    <row r="12" spans="1:3">
      <c r="A12" s="118" t="s">
        <v>969</v>
      </c>
      <c r="B12" s="118" t="s">
        <v>961</v>
      </c>
      <c r="C12" s="118" t="s">
        <v>971</v>
      </c>
    </row>
    <row r="13" spans="1:3">
      <c r="A13" s="118" t="s">
        <v>972</v>
      </c>
      <c r="B13" s="118" t="s">
        <v>964</v>
      </c>
      <c r="C13" s="118" t="s">
        <v>974</v>
      </c>
    </row>
    <row r="14" spans="1:3">
      <c r="A14" s="118" t="s">
        <v>975</v>
      </c>
      <c r="B14" s="118" t="s">
        <v>967</v>
      </c>
      <c r="C14" s="118" t="s">
        <v>977</v>
      </c>
    </row>
    <row r="15" spans="1:3">
      <c r="A15" s="118" t="s">
        <v>978</v>
      </c>
      <c r="B15" s="118" t="s">
        <v>970</v>
      </c>
      <c r="C15" s="118" t="s">
        <v>980</v>
      </c>
    </row>
    <row r="16" spans="1:3">
      <c r="A16" s="118" t="s">
        <v>982</v>
      </c>
      <c r="B16" s="118" t="s">
        <v>981</v>
      </c>
      <c r="C16" s="118" t="s">
        <v>984</v>
      </c>
    </row>
    <row r="17" spans="1:3">
      <c r="A17" s="118" t="s">
        <v>985</v>
      </c>
      <c r="B17" s="118" t="s">
        <v>973</v>
      </c>
      <c r="C17" s="118" t="s">
        <v>987</v>
      </c>
    </row>
    <row r="18" spans="1:3">
      <c r="A18" s="118" t="s">
        <v>988</v>
      </c>
      <c r="B18" s="118" t="s">
        <v>976</v>
      </c>
      <c r="C18" s="118" t="s">
        <v>990</v>
      </c>
    </row>
    <row r="19" spans="1:3">
      <c r="A19" s="118" t="s">
        <v>991</v>
      </c>
      <c r="B19" s="118" t="s">
        <v>979</v>
      </c>
      <c r="C19" s="118" t="s">
        <v>993</v>
      </c>
    </row>
    <row r="20" spans="1:3">
      <c r="A20" s="118" t="s">
        <v>994</v>
      </c>
      <c r="B20" s="118" t="s">
        <v>983</v>
      </c>
      <c r="C20" s="118" t="s">
        <v>996</v>
      </c>
    </row>
    <row r="21" spans="1:3">
      <c r="A21" s="118" t="s">
        <v>997</v>
      </c>
      <c r="B21" s="118" t="s">
        <v>989</v>
      </c>
      <c r="C21" s="118" t="s">
        <v>999</v>
      </c>
    </row>
    <row r="22" spans="1:3">
      <c r="A22" s="118" t="s">
        <v>1000</v>
      </c>
      <c r="B22" s="118" t="s">
        <v>986</v>
      </c>
      <c r="C22" s="118" t="s">
        <v>1002</v>
      </c>
    </row>
    <row r="23" spans="1:3">
      <c r="A23" s="118" t="s">
        <v>1003</v>
      </c>
      <c r="B23" s="118" t="s">
        <v>998</v>
      </c>
      <c r="C23" s="118" t="s">
        <v>1005</v>
      </c>
    </row>
    <row r="24" spans="1:3">
      <c r="A24" s="118" t="s">
        <v>1006</v>
      </c>
      <c r="B24" s="118" t="s">
        <v>992</v>
      </c>
      <c r="C24" s="118" t="s">
        <v>1008</v>
      </c>
    </row>
    <row r="25" spans="1:3">
      <c r="A25" s="118" t="s">
        <v>1009</v>
      </c>
      <c r="B25" s="118" t="s">
        <v>995</v>
      </c>
      <c r="C25" s="118" t="s">
        <v>1011</v>
      </c>
    </row>
    <row r="26" spans="1:3">
      <c r="A26" s="118" t="s">
        <v>1012</v>
      </c>
      <c r="B26" s="118" t="s">
        <v>1001</v>
      </c>
      <c r="C26" s="118" t="s">
        <v>1014</v>
      </c>
    </row>
    <row r="27" spans="1:3">
      <c r="A27" s="118" t="s">
        <v>1015</v>
      </c>
      <c r="B27" s="118" t="s">
        <v>1004</v>
      </c>
      <c r="C27" s="118" t="s">
        <v>1017</v>
      </c>
    </row>
    <row r="28" spans="1:3">
      <c r="A28" s="118" t="s">
        <v>1018</v>
      </c>
      <c r="B28" s="118" t="s">
        <v>1007</v>
      </c>
      <c r="C28" s="118" t="s">
        <v>1020</v>
      </c>
    </row>
    <row r="29" spans="1:3">
      <c r="A29" s="118" t="s">
        <v>1022</v>
      </c>
      <c r="B29" s="118" t="s">
        <v>1021</v>
      </c>
      <c r="C29" s="118" t="s">
        <v>1024</v>
      </c>
    </row>
    <row r="30" spans="1:3">
      <c r="A30" s="118" t="s">
        <v>1025</v>
      </c>
      <c r="B30" s="118" t="s">
        <v>1010</v>
      </c>
      <c r="C30" s="118" t="s">
        <v>1027</v>
      </c>
    </row>
    <row r="31" spans="1:3">
      <c r="A31" s="118" t="s">
        <v>1028</v>
      </c>
      <c r="B31" s="118" t="s">
        <v>1013</v>
      </c>
      <c r="C31" s="118" t="s">
        <v>1030</v>
      </c>
    </row>
    <row r="32" spans="1:3">
      <c r="A32" s="118" t="s">
        <v>1031</v>
      </c>
      <c r="B32" s="118" t="s">
        <v>1016</v>
      </c>
      <c r="C32" s="118" t="s">
        <v>1033</v>
      </c>
    </row>
    <row r="33" spans="1:3">
      <c r="A33" s="118" t="s">
        <v>1034</v>
      </c>
      <c r="B33" s="118" t="s">
        <v>1019</v>
      </c>
      <c r="C33" s="118" t="s">
        <v>1036</v>
      </c>
    </row>
    <row r="34" spans="1:3">
      <c r="A34" s="118" t="s">
        <v>1037</v>
      </c>
      <c r="B34" s="118" t="s">
        <v>1023</v>
      </c>
      <c r="C34" s="118" t="s">
        <v>1039</v>
      </c>
    </row>
    <row r="35" spans="1:3">
      <c r="A35" s="118" t="s">
        <v>1040</v>
      </c>
      <c r="B35" s="118" t="s">
        <v>1026</v>
      </c>
      <c r="C35" s="118" t="s">
        <v>1042</v>
      </c>
    </row>
    <row r="36" spans="1:3">
      <c r="A36" s="118" t="s">
        <v>1043</v>
      </c>
      <c r="B36" s="118" t="s">
        <v>1029</v>
      </c>
      <c r="C36" s="118" t="s">
        <v>1045</v>
      </c>
    </row>
    <row r="37" spans="1:3">
      <c r="A37" s="118" t="s">
        <v>1046</v>
      </c>
      <c r="B37" s="118" t="s">
        <v>1035</v>
      </c>
      <c r="C37" s="118" t="s">
        <v>1048</v>
      </c>
    </row>
    <row r="38" spans="1:3">
      <c r="A38" s="118" t="s">
        <v>1049</v>
      </c>
      <c r="B38" s="118" t="s">
        <v>1032</v>
      </c>
      <c r="C38" s="118" t="s">
        <v>1051</v>
      </c>
    </row>
    <row r="39" spans="1:3">
      <c r="A39" s="118" t="s">
        <v>1052</v>
      </c>
      <c r="B39" s="118" t="s">
        <v>1038</v>
      </c>
      <c r="C39" s="118" t="s">
        <v>1054</v>
      </c>
    </row>
    <row r="40" spans="1:3">
      <c r="A40" s="118" t="s">
        <v>1055</v>
      </c>
      <c r="B40" s="118" t="s">
        <v>1053</v>
      </c>
      <c r="C40" s="118" t="s">
        <v>1057</v>
      </c>
    </row>
    <row r="41" spans="1:3">
      <c r="A41" s="118" t="s">
        <v>1058</v>
      </c>
      <c r="B41" s="118" t="s">
        <v>1041</v>
      </c>
      <c r="C41" s="118" t="s">
        <v>1060</v>
      </c>
    </row>
    <row r="42" spans="1:3">
      <c r="A42" s="118" t="s">
        <v>1061</v>
      </c>
      <c r="B42" s="118" t="s">
        <v>1044</v>
      </c>
      <c r="C42" s="118" t="s">
        <v>1063</v>
      </c>
    </row>
    <row r="43" spans="1:3">
      <c r="A43" s="118" t="s">
        <v>1064</v>
      </c>
      <c r="B43" s="118" t="s">
        <v>1047</v>
      </c>
      <c r="C43" s="118" t="s">
        <v>1066</v>
      </c>
    </row>
    <row r="44" spans="1:3">
      <c r="A44" s="118" t="s">
        <v>1067</v>
      </c>
      <c r="B44" s="118" t="s">
        <v>1050</v>
      </c>
      <c r="C44" s="118" t="s">
        <v>1069</v>
      </c>
    </row>
    <row r="45" spans="1:3">
      <c r="A45" s="118" t="s">
        <v>1070</v>
      </c>
      <c r="B45" s="118" t="s">
        <v>1056</v>
      </c>
      <c r="C45" s="118" t="s">
        <v>1072</v>
      </c>
    </row>
    <row r="46" spans="1:3">
      <c r="A46" s="118" t="s">
        <v>1075</v>
      </c>
      <c r="B46" s="118" t="s">
        <v>1073</v>
      </c>
      <c r="C46" s="118" t="s">
        <v>1077</v>
      </c>
    </row>
    <row r="47" spans="1:3">
      <c r="A47" s="118" t="s">
        <v>1078</v>
      </c>
      <c r="B47" s="118" t="s">
        <v>1065</v>
      </c>
      <c r="C47" s="118" t="s">
        <v>1080</v>
      </c>
    </row>
    <row r="48" spans="1:3">
      <c r="A48" s="118" t="s">
        <v>1081</v>
      </c>
      <c r="B48" s="118" t="s">
        <v>1059</v>
      </c>
      <c r="C48" s="118" t="s">
        <v>1083</v>
      </c>
    </row>
    <row r="49" spans="1:3">
      <c r="A49" s="118" t="s">
        <v>1084</v>
      </c>
      <c r="B49" s="118" t="s">
        <v>1071</v>
      </c>
      <c r="C49" s="118" t="s">
        <v>1086</v>
      </c>
    </row>
    <row r="50" spans="1:3">
      <c r="A50" s="118" t="s">
        <v>1087</v>
      </c>
      <c r="B50" s="118" t="s">
        <v>1068</v>
      </c>
      <c r="C50" s="118" t="s">
        <v>1089</v>
      </c>
    </row>
    <row r="51" spans="1:3">
      <c r="A51" s="118" t="s">
        <v>1090</v>
      </c>
      <c r="B51" s="118" t="s">
        <v>1062</v>
      </c>
      <c r="C51" s="118" t="s">
        <v>1092</v>
      </c>
    </row>
    <row r="52" spans="1:3">
      <c r="A52" s="118" t="s">
        <v>1094</v>
      </c>
      <c r="B52" s="118" t="s">
        <v>1093</v>
      </c>
      <c r="C52" s="118" t="s">
        <v>1096</v>
      </c>
    </row>
    <row r="53" spans="1:3">
      <c r="A53" s="118" t="s">
        <v>1097</v>
      </c>
      <c r="B53" s="118" t="s">
        <v>1076</v>
      </c>
      <c r="C53" s="118" t="s">
        <v>1099</v>
      </c>
    </row>
    <row r="54" spans="1:3">
      <c r="A54" s="118" t="s">
        <v>1100</v>
      </c>
      <c r="B54" s="118" t="s">
        <v>1079</v>
      </c>
      <c r="C54" s="118" t="s">
        <v>1102</v>
      </c>
    </row>
    <row r="55" spans="1:3">
      <c r="A55" s="118" t="s">
        <v>1103</v>
      </c>
      <c r="B55" s="118" t="s">
        <v>1082</v>
      </c>
      <c r="C55" s="118" t="s">
        <v>1105</v>
      </c>
    </row>
    <row r="56" spans="1:3">
      <c r="A56" s="118" t="s">
        <v>1107</v>
      </c>
      <c r="B56" s="118" t="s">
        <v>1106</v>
      </c>
      <c r="C56" s="118" t="s">
        <v>1109</v>
      </c>
    </row>
    <row r="57" spans="1:3">
      <c r="A57" s="118" t="s">
        <v>1110</v>
      </c>
      <c r="B57" s="118" t="s">
        <v>1085</v>
      </c>
      <c r="C57" s="118" t="s">
        <v>1112</v>
      </c>
    </row>
    <row r="58" spans="1:3">
      <c r="A58" s="118" t="s">
        <v>1113</v>
      </c>
      <c r="B58" s="118" t="s">
        <v>1088</v>
      </c>
      <c r="C58" s="118" t="s">
        <v>1115</v>
      </c>
    </row>
    <row r="59" spans="1:3">
      <c r="A59" s="118" t="s">
        <v>1116</v>
      </c>
      <c r="B59" s="118" t="s">
        <v>1091</v>
      </c>
      <c r="C59" s="118" t="s">
        <v>1118</v>
      </c>
    </row>
    <row r="60" spans="1:3">
      <c r="A60" s="118" t="s">
        <v>1119</v>
      </c>
      <c r="B60" s="118" t="s">
        <v>1095</v>
      </c>
      <c r="C60" s="118" t="s">
        <v>1121</v>
      </c>
    </row>
    <row r="61" spans="1:3">
      <c r="A61" s="118" t="s">
        <v>1122</v>
      </c>
      <c r="B61" s="118" t="s">
        <v>1098</v>
      </c>
      <c r="C61" s="118" t="s">
        <v>1124</v>
      </c>
    </row>
    <row r="62" spans="1:3">
      <c r="A62" s="118" t="s">
        <v>1125</v>
      </c>
      <c r="B62" s="118" t="s">
        <v>1101</v>
      </c>
      <c r="C62" s="118" t="s">
        <v>1127</v>
      </c>
    </row>
    <row r="63" spans="1:3">
      <c r="A63" s="118" t="s">
        <v>1128</v>
      </c>
      <c r="B63" s="118" t="s">
        <v>1104</v>
      </c>
      <c r="C63" s="118" t="s">
        <v>1130</v>
      </c>
    </row>
    <row r="64" spans="1:3">
      <c r="A64" s="118" t="s">
        <v>1131</v>
      </c>
      <c r="B64" s="118" t="s">
        <v>1108</v>
      </c>
      <c r="C64" s="118" t="s">
        <v>1133</v>
      </c>
    </row>
    <row r="65" spans="1:3">
      <c r="A65" s="118" t="s">
        <v>1134</v>
      </c>
      <c r="B65" s="118" t="s">
        <v>1111</v>
      </c>
      <c r="C65" s="118" t="s">
        <v>1136</v>
      </c>
    </row>
    <row r="66" spans="1:3">
      <c r="A66" s="118" t="s">
        <v>1137</v>
      </c>
      <c r="B66" s="118" t="s">
        <v>1114</v>
      </c>
      <c r="C66" s="118" t="s">
        <v>1139</v>
      </c>
    </row>
    <row r="67" spans="1:3">
      <c r="A67" s="118" t="s">
        <v>1140</v>
      </c>
      <c r="B67" s="118" t="s">
        <v>1117</v>
      </c>
      <c r="C67" s="118" t="s">
        <v>1142</v>
      </c>
    </row>
    <row r="68" spans="1:3">
      <c r="A68" s="118" t="s">
        <v>1144</v>
      </c>
      <c r="B68" s="118" t="s">
        <v>1143</v>
      </c>
      <c r="C68" s="118" t="s">
        <v>1146</v>
      </c>
    </row>
    <row r="69" spans="1:3">
      <c r="A69" s="118" t="s">
        <v>1147</v>
      </c>
      <c r="B69" s="118" t="s">
        <v>1120</v>
      </c>
      <c r="C69" s="118" t="s">
        <v>1149</v>
      </c>
    </row>
    <row r="70" spans="1:3">
      <c r="A70" s="118" t="s">
        <v>1151</v>
      </c>
      <c r="B70" s="118" t="s">
        <v>1150</v>
      </c>
      <c r="C70" s="118" t="s">
        <v>1153</v>
      </c>
    </row>
    <row r="71" spans="1:3">
      <c r="A71" s="118" t="s">
        <v>1154</v>
      </c>
      <c r="B71" s="118" t="s">
        <v>1129</v>
      </c>
      <c r="C71" s="118" t="s">
        <v>1155</v>
      </c>
    </row>
    <row r="72" spans="1:3">
      <c r="A72" s="118" t="s">
        <v>1156</v>
      </c>
      <c r="B72" s="118" t="s">
        <v>1123</v>
      </c>
      <c r="C72" s="118" t="s">
        <v>1157</v>
      </c>
    </row>
    <row r="73" spans="1:3">
      <c r="A73" s="118" t="s">
        <v>1158</v>
      </c>
      <c r="B73" s="118" t="s">
        <v>1126</v>
      </c>
      <c r="C73" s="118" t="s">
        <v>1159</v>
      </c>
    </row>
    <row r="74" spans="1:3">
      <c r="A74" s="118" t="s">
        <v>1161</v>
      </c>
      <c r="B74" s="118" t="s">
        <v>1160</v>
      </c>
      <c r="C74" s="118" t="s">
        <v>1162</v>
      </c>
    </row>
    <row r="75" spans="1:3">
      <c r="A75" s="118" t="s">
        <v>1163</v>
      </c>
      <c r="B75" s="118" t="s">
        <v>1135</v>
      </c>
      <c r="C75" s="118" t="s">
        <v>1164</v>
      </c>
    </row>
    <row r="76" spans="1:3">
      <c r="A76" s="118" t="s">
        <v>1165</v>
      </c>
      <c r="B76" s="118" t="s">
        <v>1132</v>
      </c>
      <c r="C76" s="118" t="s">
        <v>1166</v>
      </c>
    </row>
    <row r="77" spans="1:3">
      <c r="A77" s="118" t="s">
        <v>1167</v>
      </c>
      <c r="B77" s="118" t="s">
        <v>1138</v>
      </c>
      <c r="C77" s="118" t="s">
        <v>1168</v>
      </c>
    </row>
    <row r="78" spans="1:3">
      <c r="A78" s="118" t="s">
        <v>1169</v>
      </c>
      <c r="B78" s="118" t="s">
        <v>1141</v>
      </c>
      <c r="C78" s="118" t="s">
        <v>1170</v>
      </c>
    </row>
    <row r="79" spans="1:3">
      <c r="A79" s="118" t="s">
        <v>1172</v>
      </c>
      <c r="B79" s="118" t="s">
        <v>1171</v>
      </c>
      <c r="C79" s="118" t="s">
        <v>1173</v>
      </c>
    </row>
    <row r="80" spans="1:3">
      <c r="A80" s="118" t="s">
        <v>1174</v>
      </c>
      <c r="B80" s="118" t="s">
        <v>1152</v>
      </c>
      <c r="C80" s="118" t="s">
        <v>1175</v>
      </c>
    </row>
    <row r="81" spans="1:3">
      <c r="A81" s="118" t="s">
        <v>1176</v>
      </c>
      <c r="B81" s="118" t="s">
        <v>1145</v>
      </c>
      <c r="C81" s="118" t="s">
        <v>1177</v>
      </c>
    </row>
    <row r="82" spans="1:3">
      <c r="A82" s="118" t="s">
        <v>1179</v>
      </c>
      <c r="B82" s="118" t="s">
        <v>1178</v>
      </c>
      <c r="C82" s="118" t="s">
        <v>1180</v>
      </c>
    </row>
    <row r="83" spans="1:3">
      <c r="A83" s="118" t="s">
        <v>1181</v>
      </c>
      <c r="B83" s="118" t="s">
        <v>1148</v>
      </c>
      <c r="C83" s="118" t="s">
        <v>1182</v>
      </c>
    </row>
    <row r="84" spans="1:3">
      <c r="A84" s="118" t="s">
        <v>1476</v>
      </c>
      <c r="B84" s="118" t="s">
        <v>1474</v>
      </c>
      <c r="C84" s="118" t="s">
        <v>1473</v>
      </c>
    </row>
    <row r="85" spans="1:3">
      <c r="A85" s="118" t="s">
        <v>1477</v>
      </c>
      <c r="B85" s="118" t="s">
        <v>1475</v>
      </c>
    </row>
    <row r="86" spans="1:3">
      <c r="A86" s="7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53"/>
  <sheetViews>
    <sheetView showGridLines="0" topLeftCell="A17" workbookViewId="0">
      <selection activeCell="P21" sqref="P21"/>
    </sheetView>
  </sheetViews>
  <sheetFormatPr defaultRowHeight="12.75"/>
  <cols>
    <col min="1" max="1" width="129.28515625" style="7" customWidth="1"/>
    <col min="2" max="14" width="5.42578125" style="7" hidden="1" customWidth="1"/>
    <col min="15" max="15" width="6.42578125" style="7" bestFit="1" customWidth="1"/>
    <col min="16" max="16" width="18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9" customFormat="1" ht="20.100000000000001" customHeight="1">
      <c r="A17" s="253" t="s">
        <v>17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>
      <c r="A18" s="254" t="s">
        <v>1461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294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1496</v>
      </c>
      <c r="P19" s="32" t="s">
        <v>338</v>
      </c>
    </row>
    <row r="20" spans="1:16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318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1405</v>
      </c>
      <c r="P21" s="36"/>
    </row>
    <row r="22" spans="1:16" ht="15.75">
      <c r="A22" s="4" t="s">
        <v>319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1406</v>
      </c>
      <c r="P22" s="36"/>
    </row>
    <row r="23" spans="1:16" ht="15.75">
      <c r="A23" s="4" t="s">
        <v>320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1407</v>
      </c>
      <c r="P23" s="36"/>
    </row>
    <row r="24" spans="1:16" ht="15.75">
      <c r="A24" s="8" t="s">
        <v>583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1408</v>
      </c>
      <c r="P24" s="36"/>
    </row>
    <row r="25" spans="1:16" ht="15.75">
      <c r="A25" s="4" t="s">
        <v>321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1409</v>
      </c>
      <c r="P25" s="36"/>
    </row>
    <row r="26" spans="1:16" ht="15.75">
      <c r="A26" s="4" t="s">
        <v>322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1410</v>
      </c>
      <c r="P26" s="36"/>
    </row>
    <row r="27" spans="1:16" ht="15.75">
      <c r="A27" s="4" t="s">
        <v>323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1411</v>
      </c>
      <c r="P27" s="36"/>
    </row>
    <row r="28" spans="1:16" ht="15.75">
      <c r="A28" s="4" t="s">
        <v>324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1412</v>
      </c>
      <c r="P28" s="36"/>
    </row>
    <row r="29" spans="1:16" ht="15.75">
      <c r="A29" s="4" t="s">
        <v>325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1413</v>
      </c>
      <c r="P29" s="36"/>
    </row>
    <row r="30" spans="1:16" ht="15.75">
      <c r="A30" s="4" t="s">
        <v>326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/>
    </row>
    <row r="31" spans="1:16" ht="15.75">
      <c r="A31" s="4" t="s">
        <v>327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/>
    </row>
    <row r="32" spans="1:16" ht="15.75">
      <c r="A32" s="4" t="s">
        <v>328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/>
    </row>
    <row r="33" spans="1:16" ht="15.75">
      <c r="A33" s="4" t="s">
        <v>329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/>
    </row>
    <row r="34" spans="1:16" ht="15.75">
      <c r="A34" s="89" t="s">
        <v>330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/>
    </row>
    <row r="35" spans="1:16" ht="15.75">
      <c r="A35" s="4" t="s">
        <v>331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/>
    </row>
    <row r="36" spans="1:16" ht="15.75">
      <c r="A36" s="4" t="s">
        <v>332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/>
    </row>
    <row r="37" spans="1:16" ht="15.75">
      <c r="A37" s="4" t="s">
        <v>299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/>
    </row>
    <row r="38" spans="1:16" ht="15.75" customHeight="1">
      <c r="A38" s="4" t="s">
        <v>333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/>
    </row>
    <row r="39" spans="1:16" ht="15.75" customHeight="1">
      <c r="A39" s="4" t="s">
        <v>334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/>
    </row>
    <row r="40" spans="1:16" ht="15.75">
      <c r="A40" s="4" t="s">
        <v>335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/>
    </row>
    <row r="41" spans="1:16" ht="25.5">
      <c r="A41" s="42" t="s">
        <v>514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/>
    </row>
    <row r="42" spans="1:16" ht="25.5">
      <c r="A42" s="42" t="s">
        <v>515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/>
    </row>
    <row r="43" spans="1:16" ht="15.75">
      <c r="A43" s="42" t="s">
        <v>516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/>
    </row>
    <row r="44" spans="1:16" ht="15.75">
      <c r="A44" s="42" t="s">
        <v>336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/>
    </row>
    <row r="45" spans="1:16" ht="15.75">
      <c r="A45" s="42" t="s">
        <v>517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/>
    </row>
    <row r="46" spans="1:16" ht="25.5">
      <c r="A46" s="42" t="s">
        <v>541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/>
    </row>
    <row r="47" spans="1:16" ht="15.75">
      <c r="A47" s="131" t="s">
        <v>542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/>
    </row>
    <row r="48" spans="1:16" ht="15.75">
      <c r="A48" s="73" t="s">
        <v>543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/>
    </row>
    <row r="49" spans="1:16" ht="15.75">
      <c r="A49" s="73" t="s">
        <v>544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/>
    </row>
    <row r="50" spans="1:16" ht="15.75">
      <c r="A50" s="73" t="s">
        <v>581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/>
    </row>
    <row r="51" spans="1:16" ht="15.75">
      <c r="A51" s="73" t="s">
        <v>582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/>
    </row>
    <row r="53" spans="1:16">
      <c r="A53" s="255" t="s">
        <v>531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7" orientation="landscape" blackAndWhite="1" r:id="rId1"/>
  <headerFooter alignWithMargins="0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Q32"/>
  <sheetViews>
    <sheetView showGridLines="0" topLeftCell="A17" workbookViewId="0">
      <selection activeCell="P21" sqref="P21"/>
    </sheetView>
  </sheetViews>
  <sheetFormatPr defaultRowHeight="12.75"/>
  <cols>
    <col min="1" max="1" width="70.85546875" style="7" customWidth="1"/>
    <col min="2" max="14" width="5.42578125" style="7" hidden="1" customWidth="1"/>
    <col min="15" max="15" width="6.42578125" style="7" bestFit="1" customWidth="1"/>
    <col min="16" max="17" width="22.7109375" style="7" customWidth="1"/>
    <col min="18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s="56" customFormat="1" ht="20.100000000000001" customHeight="1">
      <c r="A17" s="256" t="s">
        <v>521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57" t="s">
        <v>1462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10.1" customHeight="1">
      <c r="A19" s="32" t="s">
        <v>294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1496</v>
      </c>
      <c r="P19" s="6" t="s">
        <v>519</v>
      </c>
      <c r="Q19" s="6" t="s">
        <v>520</v>
      </c>
    </row>
    <row r="20" spans="1:17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939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/>
      <c r="Q21" s="36"/>
    </row>
    <row r="22" spans="1:17" ht="15.75">
      <c r="A22" s="8" t="s">
        <v>940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/>
      <c r="Q22" s="36"/>
    </row>
    <row r="23" spans="1:17" ht="15.75">
      <c r="A23" s="8" t="s">
        <v>941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/>
      <c r="Q23" s="36"/>
    </row>
    <row r="24" spans="1:17" ht="15.75">
      <c r="A24" s="8" t="s">
        <v>942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/>
      <c r="Q24" s="36"/>
    </row>
    <row r="25" spans="1:17" ht="26.25">
      <c r="A25" s="8" t="s">
        <v>518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/>
      <c r="Q25" s="163"/>
    </row>
    <row r="26" spans="1:17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7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7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7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7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7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7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J53"/>
  <sheetViews>
    <sheetView showGridLines="0" topLeftCell="A15" workbookViewId="0">
      <selection activeCell="P21" sqref="P21"/>
    </sheetView>
  </sheetViews>
  <sheetFormatPr defaultRowHeight="12.75"/>
  <cols>
    <col min="1" max="1" width="55.7109375" style="7" customWidth="1"/>
    <col min="2" max="14" width="5.42578125" style="7" hidden="1" customWidth="1"/>
    <col min="15" max="15" width="6.42578125" style="7" bestFit="1" customWidth="1"/>
    <col min="16" max="16" width="8.7109375" style="7" customWidth="1"/>
    <col min="17" max="36" width="7.7109375" style="7" customWidth="1"/>
    <col min="37" max="16384" width="9.140625" style="7"/>
  </cols>
  <sheetData>
    <row r="1" spans="1:36" ht="12.75" hidden="1" customHeight="1"/>
    <row r="2" spans="1:36" ht="12.75" hidden="1" customHeight="1"/>
    <row r="3" spans="1:36" ht="12.75" hidden="1" customHeight="1"/>
    <row r="4" spans="1:36" ht="12.75" hidden="1" customHeight="1"/>
    <row r="5" spans="1:36" ht="12.75" hidden="1" customHeight="1"/>
    <row r="6" spans="1:36" ht="12.75" hidden="1" customHeight="1"/>
    <row r="7" spans="1:36" ht="12.75" hidden="1" customHeight="1"/>
    <row r="8" spans="1:36" ht="12.75" hidden="1" customHeight="1"/>
    <row r="9" spans="1:36" ht="12.75" hidden="1" customHeight="1"/>
    <row r="10" spans="1:36" ht="12.75" hidden="1" customHeight="1"/>
    <row r="11" spans="1:36" ht="12.75" hidden="1" customHeight="1"/>
    <row r="12" spans="1:36" ht="12.75" hidden="1" customHeight="1"/>
    <row r="13" spans="1:36" ht="12.75" hidden="1" customHeight="1"/>
    <row r="14" spans="1:36" ht="12.75" hidden="1" customHeight="1"/>
    <row r="15" spans="1:36" s="27" customFormat="1" ht="20.100000000000001" customHeight="1">
      <c r="A15" s="256" t="s">
        <v>1453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>
      <c r="A16" s="262" t="s">
        <v>1495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6" t="s">
        <v>300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1496</v>
      </c>
      <c r="P17" s="264" t="s">
        <v>301</v>
      </c>
      <c r="Q17" s="264" t="s">
        <v>339</v>
      </c>
      <c r="R17" s="246" t="s">
        <v>359</v>
      </c>
      <c r="S17" s="246"/>
      <c r="T17" s="246"/>
      <c r="U17" s="265" t="s">
        <v>494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950000000000003" customHeight="1">
      <c r="A18" s="2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64"/>
      <c r="Q18" s="264"/>
      <c r="R18" s="258" t="s">
        <v>302</v>
      </c>
      <c r="S18" s="258" t="s">
        <v>237</v>
      </c>
      <c r="T18" s="258" t="s">
        <v>591</v>
      </c>
      <c r="U18" s="260" t="s">
        <v>588</v>
      </c>
      <c r="V18" s="261"/>
      <c r="W18" s="260" t="s">
        <v>589</v>
      </c>
      <c r="X18" s="261"/>
      <c r="Y18" s="260" t="s">
        <v>593</v>
      </c>
      <c r="Z18" s="261"/>
      <c r="AA18" s="260" t="s">
        <v>594</v>
      </c>
      <c r="AB18" s="261"/>
      <c r="AC18" s="260" t="s">
        <v>595</v>
      </c>
      <c r="AD18" s="261"/>
      <c r="AE18" s="260" t="s">
        <v>596</v>
      </c>
      <c r="AF18" s="261"/>
      <c r="AG18" s="260" t="s">
        <v>367</v>
      </c>
      <c r="AH18" s="261"/>
      <c r="AI18" s="260" t="s">
        <v>368</v>
      </c>
      <c r="AJ18" s="261"/>
    </row>
    <row r="19" spans="1:36" ht="60">
      <c r="A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264"/>
      <c r="Q19" s="264"/>
      <c r="R19" s="259"/>
      <c r="S19" s="259"/>
      <c r="T19" s="259"/>
      <c r="U19" s="30" t="s">
        <v>590</v>
      </c>
      <c r="V19" s="30" t="s">
        <v>592</v>
      </c>
      <c r="W19" s="30" t="s">
        <v>590</v>
      </c>
      <c r="X19" s="30" t="s">
        <v>592</v>
      </c>
      <c r="Y19" s="30" t="s">
        <v>590</v>
      </c>
      <c r="Z19" s="30" t="s">
        <v>592</v>
      </c>
      <c r="AA19" s="30" t="s">
        <v>590</v>
      </c>
      <c r="AB19" s="30" t="s">
        <v>592</v>
      </c>
      <c r="AC19" s="30" t="s">
        <v>590</v>
      </c>
      <c r="AD19" s="30" t="s">
        <v>592</v>
      </c>
      <c r="AE19" s="30" t="s">
        <v>590</v>
      </c>
      <c r="AF19" s="30" t="s">
        <v>592</v>
      </c>
      <c r="AG19" s="30" t="s">
        <v>590</v>
      </c>
      <c r="AH19" s="30" t="s">
        <v>592</v>
      </c>
      <c r="AI19" s="30" t="s">
        <v>590</v>
      </c>
      <c r="AJ19" s="30" t="s">
        <v>592</v>
      </c>
    </row>
    <row r="20" spans="1:36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1390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584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/>
      <c r="Q22" s="54"/>
      <c r="R22" s="54"/>
      <c r="S22" s="54"/>
      <c r="T22" s="54"/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1465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585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/>
      <c r="Q24" s="54"/>
      <c r="R24" s="54"/>
      <c r="S24" s="54"/>
      <c r="T24" s="54"/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586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/>
      <c r="Q25" s="54"/>
      <c r="R25" s="54"/>
      <c r="S25" s="54"/>
      <c r="T25" s="54"/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1391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/>
      <c r="Q26" s="54"/>
      <c r="R26" s="54"/>
      <c r="S26" s="54"/>
      <c r="T26" s="54"/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1392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/>
      <c r="Q27" s="54"/>
      <c r="R27" s="54"/>
      <c r="S27" s="54"/>
      <c r="T27" s="54"/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1393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/>
      <c r="Q28" s="54"/>
      <c r="R28" s="54"/>
      <c r="S28" s="54"/>
      <c r="T28" s="54"/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1394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/>
      <c r="Q29" s="54"/>
      <c r="R29" s="54"/>
      <c r="S29" s="54"/>
      <c r="T29" s="54"/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1395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/>
      <c r="Q30" s="54"/>
      <c r="R30" s="54"/>
      <c r="S30" s="54"/>
      <c r="T30" s="54"/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1396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/>
      <c r="Q31" s="54"/>
      <c r="R31" s="54"/>
      <c r="S31" s="54"/>
      <c r="T31" s="54"/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1397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/>
      <c r="Q32" s="54"/>
      <c r="R32" s="54"/>
      <c r="S32" s="54"/>
      <c r="T32" s="54"/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1398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/>
      <c r="Q33" s="54"/>
      <c r="R33" s="54"/>
      <c r="S33" s="54"/>
      <c r="T33" s="54"/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1399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587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/>
      <c r="Q35" s="54"/>
      <c r="R35" s="54"/>
      <c r="S35" s="54"/>
      <c r="T35" s="54"/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414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950000000000003" customHeight="1">
      <c r="A37" s="5" t="s">
        <v>598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/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597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599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532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/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533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534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/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535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406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/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536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537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864</v>
      </c>
      <c r="O47" s="124">
        <v>27</v>
      </c>
      <c r="P47" s="127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407</v>
      </c>
      <c r="O48" s="124">
        <v>28</v>
      </c>
      <c r="P48" s="127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869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538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539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418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41"/>
  <sheetViews>
    <sheetView showGridLines="0" topLeftCell="A15" workbookViewId="0">
      <selection activeCell="P21" sqref="P21"/>
    </sheetView>
  </sheetViews>
  <sheetFormatPr defaultRowHeight="12.75"/>
  <cols>
    <col min="1" max="1" width="9.140625" style="7"/>
    <col min="2" max="2" width="14.28515625" style="7" bestFit="1" customWidth="1"/>
    <col min="3" max="3" width="3.28515625" style="7" customWidth="1"/>
    <col min="4" max="4" width="12.42578125" style="7" bestFit="1" customWidth="1"/>
    <col min="5" max="14" width="11" style="7" hidden="1" customWidth="1"/>
    <col min="15" max="15" width="6.42578125" style="7" bestFit="1" customWidth="1"/>
    <col min="16" max="22" width="11.7109375" style="7" customWidth="1"/>
    <col min="23" max="16384" width="9.140625" style="7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t="20.100000000000001" customHeight="1">
      <c r="A15" s="256" t="s">
        <v>601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691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>
      <c r="A17" s="257" t="s">
        <v>602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6" t="s">
        <v>294</v>
      </c>
      <c r="B18" s="246"/>
      <c r="C18" s="246"/>
      <c r="D18" s="24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1496</v>
      </c>
      <c r="P18" s="246" t="s">
        <v>303</v>
      </c>
      <c r="Q18" s="246"/>
      <c r="R18" s="246" t="s">
        <v>656</v>
      </c>
      <c r="S18" s="246"/>
      <c r="T18" s="246"/>
      <c r="U18" s="246"/>
      <c r="V18" s="246"/>
    </row>
    <row r="19" spans="1:22" ht="54.95" customHeight="1">
      <c r="A19" s="246"/>
      <c r="B19" s="246"/>
      <c r="C19" s="246"/>
      <c r="D19" s="24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304</v>
      </c>
      <c r="Q19" s="6" t="s">
        <v>1389</v>
      </c>
      <c r="R19" s="6" t="s">
        <v>603</v>
      </c>
      <c r="S19" s="6" t="s">
        <v>604</v>
      </c>
      <c r="T19" s="6" t="s">
        <v>605</v>
      </c>
      <c r="U19" s="6" t="s">
        <v>606</v>
      </c>
      <c r="V19" s="6" t="s">
        <v>690</v>
      </c>
    </row>
    <row r="20" spans="1:22">
      <c r="A20" s="270">
        <v>1</v>
      </c>
      <c r="B20" s="251"/>
      <c r="C20" s="270"/>
      <c r="D20" s="251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607</v>
      </c>
      <c r="C21" s="22"/>
      <c r="D21" s="129" t="s">
        <v>18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609</v>
      </c>
      <c r="C22" s="128"/>
      <c r="D22" s="129" t="s">
        <v>412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</row>
    <row r="23" spans="1:22" ht="15.75">
      <c r="A23" s="128" t="s">
        <v>1400</v>
      </c>
      <c r="B23" s="132" t="s">
        <v>611</v>
      </c>
      <c r="C23" s="128"/>
      <c r="D23" s="129" t="s">
        <v>408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</row>
    <row r="24" spans="1:22" ht="15.75">
      <c r="A24" s="128"/>
      <c r="B24" s="132" t="s">
        <v>613</v>
      </c>
      <c r="C24" s="128" t="s">
        <v>614</v>
      </c>
      <c r="D24" s="129" t="s">
        <v>608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</row>
    <row r="25" spans="1:22" ht="15.75">
      <c r="A25" s="128" t="s">
        <v>616</v>
      </c>
      <c r="B25" s="132" t="s">
        <v>617</v>
      </c>
      <c r="C25" s="128" t="s">
        <v>618</v>
      </c>
      <c r="D25" s="129" t="s">
        <v>610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</row>
    <row r="26" spans="1:22" ht="15.75">
      <c r="A26" s="128"/>
      <c r="B26" s="132" t="s">
        <v>620</v>
      </c>
      <c r="C26" s="128" t="s">
        <v>621</v>
      </c>
      <c r="D26" s="129" t="s">
        <v>612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</row>
    <row r="27" spans="1:22" ht="15.75">
      <c r="A27" s="128" t="s">
        <v>623</v>
      </c>
      <c r="B27" s="132" t="s">
        <v>624</v>
      </c>
      <c r="C27" s="128"/>
      <c r="D27" s="129" t="s">
        <v>615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</row>
    <row r="28" spans="1:22" ht="15.75">
      <c r="A28" s="128"/>
      <c r="B28" s="132" t="s">
        <v>626</v>
      </c>
      <c r="C28" s="128"/>
      <c r="D28" s="129" t="s">
        <v>619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</row>
    <row r="29" spans="1:22" ht="15.75">
      <c r="A29" s="128" t="s">
        <v>628</v>
      </c>
      <c r="B29" s="132" t="s">
        <v>629</v>
      </c>
      <c r="C29" s="128" t="s">
        <v>630</v>
      </c>
      <c r="D29" s="129" t="s">
        <v>622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</row>
    <row r="30" spans="1:22" ht="15.75">
      <c r="A30" s="128"/>
      <c r="B30" s="132" t="s">
        <v>632</v>
      </c>
      <c r="C30" s="128" t="s">
        <v>618</v>
      </c>
      <c r="D30" s="129" t="s">
        <v>625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/>
      <c r="Q30" s="36"/>
      <c r="R30" s="36"/>
      <c r="S30" s="36"/>
      <c r="T30" s="36"/>
      <c r="U30" s="36"/>
      <c r="V30" s="36"/>
    </row>
    <row r="31" spans="1:22" ht="15.75">
      <c r="A31" s="128">
        <v>1</v>
      </c>
      <c r="B31" s="132" t="s">
        <v>634</v>
      </c>
      <c r="C31" s="128" t="s">
        <v>635</v>
      </c>
      <c r="D31" s="129" t="s">
        <v>627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/>
      <c r="Q31" s="36"/>
      <c r="R31" s="36"/>
      <c r="S31" s="36"/>
      <c r="T31" s="36"/>
      <c r="U31" s="36"/>
      <c r="V31" s="36"/>
    </row>
    <row r="32" spans="1:22" ht="15.75">
      <c r="A32" s="128"/>
      <c r="B32" s="132" t="s">
        <v>637</v>
      </c>
      <c r="C32" s="128" t="s">
        <v>621</v>
      </c>
      <c r="D32" s="129" t="s">
        <v>631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/>
      <c r="Q32" s="36"/>
      <c r="R32" s="36"/>
      <c r="S32" s="36"/>
      <c r="T32" s="36"/>
      <c r="U32" s="36"/>
      <c r="V32" s="36"/>
    </row>
    <row r="33" spans="1:22" ht="15.75">
      <c r="A33" s="128" t="s">
        <v>639</v>
      </c>
      <c r="B33" s="132" t="s">
        <v>640</v>
      </c>
      <c r="C33" s="128" t="s">
        <v>641</v>
      </c>
      <c r="D33" s="129" t="s">
        <v>633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/>
      <c r="Q33" s="36"/>
      <c r="R33" s="36"/>
      <c r="S33" s="36"/>
      <c r="T33" s="36"/>
      <c r="U33" s="36"/>
      <c r="V33" s="36"/>
    </row>
    <row r="34" spans="1:22" ht="15.75">
      <c r="A34" s="128"/>
      <c r="B34" s="132" t="s">
        <v>643</v>
      </c>
      <c r="C34" s="128" t="s">
        <v>644</v>
      </c>
      <c r="D34" s="129" t="s">
        <v>636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/>
      <c r="Q34" s="36"/>
      <c r="R34" s="36"/>
      <c r="S34" s="36"/>
      <c r="T34" s="36"/>
      <c r="U34" s="36"/>
      <c r="V34" s="36"/>
    </row>
    <row r="35" spans="1:22" ht="15.75">
      <c r="A35" s="128">
        <f>Year+1</f>
        <v>2015</v>
      </c>
      <c r="B35" s="132" t="s">
        <v>646</v>
      </c>
      <c r="C35" s="128" t="s">
        <v>647</v>
      </c>
      <c r="D35" s="129" t="s">
        <v>638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649</v>
      </c>
      <c r="C36" s="128" t="s">
        <v>650</v>
      </c>
      <c r="D36" s="129" t="s">
        <v>642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651</v>
      </c>
      <c r="B37" s="132" t="s">
        <v>652</v>
      </c>
      <c r="C37" s="128"/>
      <c r="D37" s="129" t="s">
        <v>645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653</v>
      </c>
      <c r="C38" s="128"/>
      <c r="D38" s="129" t="s">
        <v>648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654</v>
      </c>
      <c r="C39" s="11"/>
      <c r="D39" s="129" t="s">
        <v>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0" t="s">
        <v>655</v>
      </c>
      <c r="B40" s="269"/>
      <c r="C40" s="269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/>
      <c r="Q40" s="36"/>
      <c r="R40" s="36"/>
      <c r="S40" s="36"/>
      <c r="T40" s="36"/>
      <c r="U40" s="36"/>
      <c r="V40" s="36"/>
    </row>
    <row r="41" spans="1:22" ht="52.5" customHeight="1">
      <c r="A41" s="268" t="s">
        <v>340</v>
      </c>
      <c r="B41" s="268"/>
      <c r="C41" s="268"/>
      <c r="D41" s="268"/>
      <c r="O41" s="140">
        <v>21</v>
      </c>
      <c r="P41" s="139"/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phoneticPr fontId="1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32"/>
  <sheetViews>
    <sheetView showGridLines="0" topLeftCell="A17" workbookViewId="0">
      <selection activeCell="P21" sqref="P21:Q21"/>
    </sheetView>
  </sheetViews>
  <sheetFormatPr defaultRowHeight="12.75"/>
  <cols>
    <col min="1" max="1" width="80.7109375" style="7" customWidth="1"/>
    <col min="2" max="14" width="5.42578125" style="7" hidden="1" customWidth="1"/>
    <col min="15" max="15" width="6.42578125" style="7" bestFit="1" customWidth="1"/>
    <col min="16" max="17" width="11.7109375" style="7" customWidth="1"/>
    <col min="18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56" t="s">
        <v>1454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62" t="s">
        <v>1461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246" t="s">
        <v>495</v>
      </c>
      <c r="Q19" s="246"/>
    </row>
    <row r="20" spans="1:17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6">
        <v>3</v>
      </c>
      <c r="Q20" s="246"/>
    </row>
    <row r="21" spans="1:17" ht="15.75">
      <c r="A21" s="4" t="s">
        <v>710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/>
      <c r="Q21" s="274"/>
    </row>
    <row r="22" spans="1:17" ht="25.5">
      <c r="A22" s="4" t="s">
        <v>700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/>
      <c r="Q22" s="274"/>
    </row>
    <row r="23" spans="1:17" ht="15.75">
      <c r="A23" s="14" t="s">
        <v>701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/>
      <c r="Q23" s="274"/>
    </row>
    <row r="24" spans="1:17" ht="15.75">
      <c r="A24" s="135" t="s">
        <v>702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/>
      <c r="Q24" s="274"/>
    </row>
    <row r="25" spans="1:17" ht="15.75">
      <c r="A25" s="14" t="s">
        <v>703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/>
      <c r="Q25" s="274"/>
    </row>
    <row r="26" spans="1:17" ht="15.75">
      <c r="A26" s="14" t="s">
        <v>704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/>
      <c r="Q26" s="274"/>
    </row>
    <row r="27" spans="1:17" ht="15.75">
      <c r="A27" s="14" t="s">
        <v>705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/>
      <c r="Q27" s="274"/>
    </row>
    <row r="28" spans="1:17" ht="15.75">
      <c r="A28" s="14" t="s">
        <v>706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/>
      <c r="Q28" s="274"/>
    </row>
    <row r="29" spans="1:17" ht="15.75">
      <c r="A29" s="14" t="s">
        <v>707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/>
      <c r="Q29" s="274"/>
    </row>
    <row r="30" spans="1:17" ht="15.75">
      <c r="A30" s="14" t="s">
        <v>708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/>
      <c r="Q30" s="274"/>
    </row>
    <row r="31" spans="1:17" ht="25.5">
      <c r="A31" s="91" t="s">
        <v>709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/>
      <c r="Q31" s="274"/>
    </row>
    <row r="32" spans="1:17" ht="15.75">
      <c r="A32" s="17" t="s">
        <v>1404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/>
      <c r="Q32" s="274"/>
    </row>
  </sheetData>
  <sheetProtection password="E2BC" sheet="1" objects="1" scenarios="1" selectLockedCells="1"/>
  <mergeCells count="16">
    <mergeCell ref="P26:Q26"/>
    <mergeCell ref="P27:Q27"/>
    <mergeCell ref="P31:Q31"/>
    <mergeCell ref="P32:Q32"/>
    <mergeCell ref="P30:Q30"/>
    <mergeCell ref="P29:Q29"/>
    <mergeCell ref="P21:Q21"/>
    <mergeCell ref="A18:Q18"/>
    <mergeCell ref="A17:Q17"/>
    <mergeCell ref="P20:Q20"/>
    <mergeCell ref="P19:Q19"/>
    <mergeCell ref="P28:Q28"/>
    <mergeCell ref="P22:Q22"/>
    <mergeCell ref="P23:Q23"/>
    <mergeCell ref="P24:Q24"/>
    <mergeCell ref="P25:Q25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21"/>
  <sheetViews>
    <sheetView showGridLines="0" topLeftCell="A15" workbookViewId="0">
      <selection activeCell="P21" sqref="P21"/>
    </sheetView>
  </sheetViews>
  <sheetFormatPr defaultRowHeight="12.75"/>
  <cols>
    <col min="1" max="1" width="39.28515625" customWidth="1"/>
    <col min="2" max="14" width="5.42578125" hidden="1" customWidth="1"/>
    <col min="15" max="15" width="6.42578125" bestFit="1" customWidth="1"/>
    <col min="16" max="19" width="12.7109375" customWidth="1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s="20" customFormat="1" ht="20.100000000000001" customHeight="1">
      <c r="A15" s="256" t="s">
        <v>1455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>
      <c r="A16" s="262" t="s">
        <v>1495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6" t="s">
        <v>294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1496</v>
      </c>
      <c r="P17" s="246" t="s">
        <v>341</v>
      </c>
      <c r="Q17" s="246"/>
      <c r="R17" s="246"/>
      <c r="S17" s="246"/>
      <c r="T17" s="1"/>
    </row>
    <row r="18" spans="1:20" ht="15" customHeight="1">
      <c r="A18" s="246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46" t="s">
        <v>1401</v>
      </c>
      <c r="Q18" s="246"/>
      <c r="R18" s="246" t="s">
        <v>1402</v>
      </c>
      <c r="S18" s="246"/>
      <c r="T18" s="1"/>
    </row>
    <row r="19" spans="1:20" ht="25.5">
      <c r="A19" s="246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305</v>
      </c>
      <c r="Q19" s="6" t="s">
        <v>306</v>
      </c>
      <c r="R19" s="6" t="s">
        <v>305</v>
      </c>
      <c r="S19" s="6" t="s">
        <v>306</v>
      </c>
      <c r="T19" s="1"/>
    </row>
    <row r="20" spans="1:20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1403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  <c r="Q21" s="36"/>
      <c r="R21" s="36"/>
      <c r="S21" s="36"/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P28"/>
  <sheetViews>
    <sheetView showGridLines="0" topLeftCell="A17" workbookViewId="0">
      <selection activeCell="P21" sqref="P21"/>
    </sheetView>
  </sheetViews>
  <sheetFormatPr defaultRowHeight="12.75"/>
  <cols>
    <col min="1" max="1" width="57.28515625" style="7" customWidth="1"/>
    <col min="2" max="14" width="5.42578125" style="7" hidden="1" customWidth="1"/>
    <col min="15" max="15" width="6.42578125" style="7" bestFit="1" customWidth="1"/>
    <col min="16" max="16" width="15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9" customFormat="1" ht="20.100000000000001" customHeight="1">
      <c r="A17" s="252" t="s">
        <v>696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5" t="s">
        <v>1497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238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/>
    </row>
    <row r="22" spans="1:16" ht="15.75">
      <c r="A22" s="42" t="s">
        <v>692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/>
    </row>
    <row r="23" spans="1:16" ht="15.75">
      <c r="A23" s="14" t="s">
        <v>870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/>
    </row>
    <row r="24" spans="1:16" ht="15.75">
      <c r="A24" s="14" t="s">
        <v>693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/>
    </row>
    <row r="25" spans="1:16" ht="15.75">
      <c r="A25" s="14" t="s">
        <v>694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695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699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phoneticPr fontId="1" type="noConversion"/>
  <dataValidations xWindow="592" yWindow="314"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5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60</vt:i4>
      </vt:variant>
    </vt:vector>
  </HeadingPairs>
  <TitlesOfParts>
    <vt:vector size="8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Раздел 13</vt:lpstr>
      <vt:lpstr>Раздел 14</vt:lpstr>
      <vt:lpstr>Раздел 15</vt:lpstr>
      <vt:lpstr>Раздел 16</vt:lpstr>
      <vt:lpstr>Раздел 17</vt:lpstr>
      <vt:lpstr>Раздел 18</vt:lpstr>
      <vt:lpstr>Раздел 19</vt:lpstr>
      <vt:lpstr>Раздел 20</vt:lpstr>
      <vt:lpstr>Раздел 21</vt:lpstr>
      <vt:lpstr>Раздел 22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Lang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BusarovaGP</cp:lastModifiedBy>
  <cp:lastPrinted>2013-08-19T11:40:05Z</cp:lastPrinted>
  <dcterms:created xsi:type="dcterms:W3CDTF">2003-03-26T09:58:27Z</dcterms:created>
  <dcterms:modified xsi:type="dcterms:W3CDTF">2014-09-03T10:22:40Z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