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 activeTab="3"/>
  </bookViews>
  <sheets>
    <sheet name="итоги ПУ" sheetId="30" r:id="rId1"/>
    <sheet name="Новокуйбышевск" sheetId="34" r:id="rId2"/>
    <sheet name="Волжский р-н" sheetId="35" r:id="rId3"/>
    <sheet name="Общие результаты" sheetId="33" r:id="rId4"/>
  </sheets>
  <definedNames>
    <definedName name="_xlnm._FilterDatabase" localSheetId="2" hidden="1">'Волжский р-н'!$B$4:$N$16</definedName>
    <definedName name="_xlnm._FilterDatabase" localSheetId="0" hidden="1">'итоги ПУ'!$B$4:$N$22</definedName>
    <definedName name="_xlnm._FilterDatabase" localSheetId="1" hidden="1">Новокуйбышевск!$B$4:$N$9</definedName>
  </definedNames>
  <calcPr calcId="124519"/>
</workbook>
</file>

<file path=xl/calcChain.xml><?xml version="1.0" encoding="utf-8"?>
<calcChain xmlns="http://schemas.openxmlformats.org/spreadsheetml/2006/main">
  <c r="C21" i="33"/>
  <c r="D21"/>
  <c r="B21"/>
  <c r="C20"/>
  <c r="D20"/>
  <c r="B20"/>
  <c r="B23"/>
  <c r="C19"/>
  <c r="D19"/>
  <c r="B19"/>
  <c r="B18"/>
  <c r="C17"/>
  <c r="D17"/>
  <c r="B17"/>
  <c r="B16"/>
  <c r="C15"/>
  <c r="D15"/>
  <c r="B15"/>
  <c r="C13"/>
  <c r="D13"/>
  <c r="B13"/>
  <c r="C10"/>
  <c r="D10"/>
  <c r="B10"/>
  <c r="D9"/>
  <c r="C9"/>
  <c r="B9"/>
  <c r="C8"/>
  <c r="D8"/>
  <c r="K26" i="30"/>
  <c r="G26"/>
  <c r="E26"/>
  <c r="K23"/>
  <c r="I23"/>
  <c r="I26" s="1"/>
  <c r="G23"/>
  <c r="E23"/>
  <c r="C23"/>
  <c r="B7" i="33"/>
  <c r="B8" s="1"/>
  <c r="K17" i="35" l="1"/>
  <c r="K19" s="1"/>
  <c r="I17"/>
  <c r="I19" s="1"/>
  <c r="G17"/>
  <c r="G19" s="1"/>
  <c r="E17"/>
  <c r="E19" s="1"/>
  <c r="C17"/>
  <c r="C19" s="1"/>
  <c r="H18"/>
  <c r="N16"/>
  <c r="M16"/>
  <c r="L16"/>
  <c r="J16"/>
  <c r="H16"/>
  <c r="F16"/>
  <c r="N15"/>
  <c r="M15"/>
  <c r="L15"/>
  <c r="J15"/>
  <c r="H15"/>
  <c r="F15"/>
  <c r="N14"/>
  <c r="M14"/>
  <c r="L14"/>
  <c r="J14"/>
  <c r="H14"/>
  <c r="F14"/>
  <c r="N13"/>
  <c r="M13"/>
  <c r="L13"/>
  <c r="J13"/>
  <c r="H13"/>
  <c r="F13"/>
  <c r="N12"/>
  <c r="M12"/>
  <c r="L12"/>
  <c r="J12"/>
  <c r="H12"/>
  <c r="F12"/>
  <c r="N11"/>
  <c r="M11"/>
  <c r="L11"/>
  <c r="J11"/>
  <c r="H11"/>
  <c r="F11"/>
  <c r="N10"/>
  <c r="M10"/>
  <c r="L10"/>
  <c r="J10"/>
  <c r="H10"/>
  <c r="F10"/>
  <c r="N9"/>
  <c r="M9"/>
  <c r="L9"/>
  <c r="J9"/>
  <c r="H9"/>
  <c r="F9"/>
  <c r="N8"/>
  <c r="M8"/>
  <c r="L8"/>
  <c r="J8"/>
  <c r="H8"/>
  <c r="F8"/>
  <c r="N7"/>
  <c r="M7"/>
  <c r="L7"/>
  <c r="J7"/>
  <c r="H7"/>
  <c r="F7"/>
  <c r="N6"/>
  <c r="M6"/>
  <c r="L6"/>
  <c r="J6"/>
  <c r="H6"/>
  <c r="F6"/>
  <c r="N5"/>
  <c r="M5"/>
  <c r="L5"/>
  <c r="J5"/>
  <c r="H5"/>
  <c r="F5"/>
  <c r="N4"/>
  <c r="M4"/>
  <c r="L4"/>
  <c r="J4"/>
  <c r="H4"/>
  <c r="F4"/>
  <c r="J11" i="34"/>
  <c r="F11"/>
  <c r="K10"/>
  <c r="K12" s="1"/>
  <c r="I10"/>
  <c r="I12" s="1"/>
  <c r="G10"/>
  <c r="G12" s="1"/>
  <c r="E10"/>
  <c r="E12" s="1"/>
  <c r="C10"/>
  <c r="C12" s="1"/>
  <c r="N9"/>
  <c r="M9"/>
  <c r="L9"/>
  <c r="J9"/>
  <c r="H9"/>
  <c r="F9"/>
  <c r="N8"/>
  <c r="M8"/>
  <c r="L8"/>
  <c r="J8"/>
  <c r="H8"/>
  <c r="F8"/>
  <c r="N7"/>
  <c r="M7"/>
  <c r="L7"/>
  <c r="J7"/>
  <c r="H7"/>
  <c r="F7"/>
  <c r="N6"/>
  <c r="M6"/>
  <c r="L6"/>
  <c r="J6"/>
  <c r="H6"/>
  <c r="F6"/>
  <c r="N5"/>
  <c r="M5"/>
  <c r="L5"/>
  <c r="J5"/>
  <c r="H5"/>
  <c r="F5"/>
  <c r="N4"/>
  <c r="M4"/>
  <c r="L4"/>
  <c r="J4"/>
  <c r="H4"/>
  <c r="F4"/>
  <c r="C26" i="30"/>
  <c r="H25"/>
  <c r="M19" i="35" l="1"/>
  <c r="J19"/>
  <c r="F19"/>
  <c r="N19"/>
  <c r="H19"/>
  <c r="L19"/>
  <c r="F17"/>
  <c r="H17"/>
  <c r="J17"/>
  <c r="L17"/>
  <c r="N17"/>
  <c r="M17"/>
  <c r="M12" i="34"/>
  <c r="J12"/>
  <c r="F12"/>
  <c r="N12"/>
  <c r="H12"/>
  <c r="L12"/>
  <c r="F10"/>
  <c r="H10"/>
  <c r="J10"/>
  <c r="L10"/>
  <c r="N10"/>
  <c r="M10"/>
  <c r="L26" i="30"/>
  <c r="N4" l="1"/>
  <c r="M4"/>
  <c r="L4"/>
  <c r="J4"/>
  <c r="H4"/>
  <c r="F4"/>
  <c r="N18"/>
  <c r="M18"/>
  <c r="L18"/>
  <c r="J18"/>
  <c r="H18"/>
  <c r="F18"/>
  <c r="N7"/>
  <c r="M7"/>
  <c r="L7"/>
  <c r="J7"/>
  <c r="H7"/>
  <c r="F7"/>
  <c r="N12"/>
  <c r="M12"/>
  <c r="L12"/>
  <c r="J12"/>
  <c r="H12"/>
  <c r="F12"/>
  <c r="N15"/>
  <c r="M15"/>
  <c r="L15"/>
  <c r="J15"/>
  <c r="H15"/>
  <c r="F15"/>
  <c r="N22"/>
  <c r="M22"/>
  <c r="L22"/>
  <c r="J22"/>
  <c r="H22"/>
  <c r="F22"/>
  <c r="N17"/>
  <c r="M17"/>
  <c r="L17"/>
  <c r="J17"/>
  <c r="H17"/>
  <c r="F17"/>
  <c r="N14"/>
  <c r="M14"/>
  <c r="L14"/>
  <c r="J14"/>
  <c r="H14"/>
  <c r="F14"/>
  <c r="J24"/>
  <c r="F24"/>
  <c r="N9"/>
  <c r="M9"/>
  <c r="L9"/>
  <c r="J9"/>
  <c r="H9"/>
  <c r="F9"/>
  <c r="N16"/>
  <c r="M16"/>
  <c r="L16"/>
  <c r="J16"/>
  <c r="H16"/>
  <c r="F16"/>
  <c r="N5"/>
  <c r="M5"/>
  <c r="L5"/>
  <c r="J5"/>
  <c r="H5"/>
  <c r="F5"/>
  <c r="N11"/>
  <c r="M11"/>
  <c r="L11"/>
  <c r="J11"/>
  <c r="H11"/>
  <c r="F11"/>
  <c r="N20"/>
  <c r="M20"/>
  <c r="L20"/>
  <c r="J20"/>
  <c r="H20"/>
  <c r="F20"/>
  <c r="N13"/>
  <c r="M13"/>
  <c r="L13"/>
  <c r="J13"/>
  <c r="H13"/>
  <c r="F13"/>
  <c r="N6"/>
  <c r="M6"/>
  <c r="L6"/>
  <c r="J6"/>
  <c r="H6"/>
  <c r="F6"/>
  <c r="N8"/>
  <c r="M8"/>
  <c r="L8"/>
  <c r="J8"/>
  <c r="H8"/>
  <c r="F8"/>
  <c r="N19"/>
  <c r="M19"/>
  <c r="L19"/>
  <c r="J19"/>
  <c r="H19"/>
  <c r="F19"/>
  <c r="N10"/>
  <c r="M10"/>
  <c r="L10"/>
  <c r="J10"/>
  <c r="H10"/>
  <c r="F10"/>
  <c r="N21"/>
  <c r="M21"/>
  <c r="L21"/>
  <c r="J21"/>
  <c r="H21"/>
  <c r="F21"/>
  <c r="F23" l="1"/>
  <c r="F26"/>
  <c r="H23"/>
  <c r="N23"/>
  <c r="M23"/>
  <c r="J23"/>
  <c r="M26"/>
  <c r="H26"/>
  <c r="L23"/>
  <c r="J26" l="1"/>
  <c r="N26"/>
</calcChain>
</file>

<file path=xl/sharedStrings.xml><?xml version="1.0" encoding="utf-8"?>
<sst xmlns="http://schemas.openxmlformats.org/spreadsheetml/2006/main" count="222" uniqueCount="96">
  <si>
    <t>качество знаний</t>
  </si>
  <si>
    <t>количество участников</t>
  </si>
  <si>
    <t>средний балл</t>
  </si>
  <si>
    <t>рейтинг</t>
  </si>
  <si>
    <t>% "2"</t>
  </si>
  <si>
    <t>% "3"</t>
  </si>
  <si>
    <t>% "4"</t>
  </si>
  <si>
    <t>% "5"</t>
  </si>
  <si>
    <t>средняя оценка</t>
  </si>
  <si>
    <t>уровень обученности</t>
  </si>
  <si>
    <t>ИТОГО Поволжское управление</t>
  </si>
  <si>
    <t>средняя отметка</t>
  </si>
  <si>
    <t xml:space="preserve"> </t>
  </si>
  <si>
    <t>г.о. Новокуйбышевск</t>
  </si>
  <si>
    <t>м.р.Волжский</t>
  </si>
  <si>
    <t>ПУ МОН СО</t>
  </si>
  <si>
    <t>ОО</t>
  </si>
  <si>
    <t>СОШ "ОЦ" п.г.т. Рощинский</t>
  </si>
  <si>
    <t>СОШ "ОЦ" п.г.т. Стройкерамика № 1</t>
  </si>
  <si>
    <t>СОШ "ОЦ" с. Лопатино</t>
  </si>
  <si>
    <t>СОШ "ОЦ" с. Подъем-Михайловка</t>
  </si>
  <si>
    <t>СОШ п.г.т. Петра Дубрава</t>
  </si>
  <si>
    <t>СОШ п.г.т. Смышляевка  № 3</t>
  </si>
  <si>
    <t xml:space="preserve">СОШ пос. Просвет </t>
  </si>
  <si>
    <t>СОШ пос. Черновский</t>
  </si>
  <si>
    <t>СОШ с. Воскресенка</t>
  </si>
  <si>
    <t>СОШ с. Курумоч</t>
  </si>
  <si>
    <t>СОШ с. Рождествено</t>
  </si>
  <si>
    <t>СОШ с. Сухая Вязовка</t>
  </si>
  <si>
    <t>СОШ с. Черноречье</t>
  </si>
  <si>
    <t>гимназия № 1</t>
  </si>
  <si>
    <t>СОШ № 3</t>
  </si>
  <si>
    <t>СОШ № 5 "ОЦ"</t>
  </si>
  <si>
    <t>СОШ № 7 с УИОП "ОЦ"</t>
  </si>
  <si>
    <t>СОШ № 8 "ОЦ"</t>
  </si>
  <si>
    <t>СОШ № 5 "ОЦ" (в/о)</t>
  </si>
  <si>
    <t>0-6</t>
  </si>
  <si>
    <t>17-20</t>
  </si>
  <si>
    <t>7-11</t>
  </si>
  <si>
    <t>12-16</t>
  </si>
  <si>
    <t>ВПЛ, не прошедший ГИА в предыдущий год</t>
  </si>
  <si>
    <r>
      <t xml:space="preserve">ИТОГО Поволжское управление
</t>
    </r>
    <r>
      <rPr>
        <sz val="8"/>
        <rFont val="Arial"/>
        <family val="2"/>
        <charset val="204"/>
      </rPr>
      <t>(без экстернов и ВПЛ)</t>
    </r>
  </si>
  <si>
    <t>Выпускники с формой обучения экстернат</t>
  </si>
  <si>
    <t>Лучший результат</t>
  </si>
  <si>
    <t>max - 20 баллов</t>
  </si>
  <si>
    <t>5 чел.</t>
  </si>
  <si>
    <t>9 чел.</t>
  </si>
  <si>
    <t>1 чел.</t>
  </si>
  <si>
    <t>Худший результат</t>
  </si>
  <si>
    <t>Раджабов Олимжон Олимжонович</t>
  </si>
  <si>
    <t>Горбунов Александр Сергеевич</t>
  </si>
  <si>
    <t>Андреева Алена Алексеевна</t>
  </si>
  <si>
    <t>Копенькова Валерия Владимировна</t>
  </si>
  <si>
    <t>Ермолаева Юлия Ильинична</t>
  </si>
  <si>
    <t>в/о</t>
  </si>
  <si>
    <t>11 Б</t>
  </si>
  <si>
    <t>11 Г</t>
  </si>
  <si>
    <t>6 баллов</t>
  </si>
  <si>
    <t>5 баллов</t>
  </si>
  <si>
    <t>Отметка "5" (имеют max балл)</t>
  </si>
  <si>
    <t>Отметка "2" (0-6 баллов)</t>
  </si>
  <si>
    <r>
      <t xml:space="preserve">ИТОГО г.о. Новокуйбышевск
</t>
    </r>
    <r>
      <rPr>
        <sz val="8"/>
        <rFont val="Arial"/>
        <family val="2"/>
        <charset val="204"/>
      </rPr>
      <t>(без экстернов)</t>
    </r>
  </si>
  <si>
    <t>ИТОГО г.о. Новокуйбышевск</t>
  </si>
  <si>
    <t>ИТОГО м.р. Волжский</t>
  </si>
  <si>
    <r>
      <t xml:space="preserve">ИТОГО м.р. Волжский
</t>
    </r>
    <r>
      <rPr>
        <sz val="8"/>
        <rFont val="Arial"/>
        <family val="2"/>
        <charset val="204"/>
      </rPr>
      <t>(без  ВПЛ)</t>
    </r>
  </si>
  <si>
    <r>
      <t xml:space="preserve">СОШ с. Курумоч </t>
    </r>
    <r>
      <rPr>
        <sz val="8"/>
        <color rgb="FF000000"/>
        <rFont val="Arial"/>
        <family val="2"/>
        <charset val="204"/>
      </rPr>
      <t xml:space="preserve">Платонов Роман Вячеславович 11Б </t>
    </r>
  </si>
  <si>
    <r>
      <t xml:space="preserve">СОШ пос. Черновский </t>
    </r>
    <r>
      <rPr>
        <sz val="8"/>
        <color rgb="FF000000"/>
        <rFont val="Arial"/>
        <family val="2"/>
        <charset val="204"/>
      </rPr>
      <t xml:space="preserve">Копняева Анастасия Викторовна 11 </t>
    </r>
  </si>
  <si>
    <r>
      <t xml:space="preserve">СОШ "ОЦ" п.г.т. Рощинский </t>
    </r>
    <r>
      <rPr>
        <sz val="8"/>
        <color rgb="FF000000"/>
        <rFont val="Arial"/>
        <family val="2"/>
        <charset val="204"/>
      </rPr>
      <t xml:space="preserve">Шинкина Мария Сергеевна 11Б </t>
    </r>
  </si>
  <si>
    <t>3 балла</t>
  </si>
  <si>
    <t>2 чел.</t>
  </si>
  <si>
    <t>4 чел.</t>
  </si>
  <si>
    <t>3 чел.</t>
  </si>
  <si>
    <t>2015 (max - 20 баллов)</t>
  </si>
  <si>
    <t>Всего выпускников, чел.</t>
  </si>
  <si>
    <t>Количество выпускников, успешно (выше порога) сдавших экзамен, чел</t>
  </si>
  <si>
    <t>Доля выпускников, успешно (выше порога) сдавших экзамен, %</t>
  </si>
  <si>
    <r>
      <t>Число выпускников, сдававших экзамен</t>
    </r>
    <r>
      <rPr>
        <sz val="12"/>
        <color rgb="FFFF0000"/>
        <rFont val="Arial"/>
        <family val="2"/>
        <charset val="204"/>
      </rPr>
      <t>*</t>
    </r>
    <r>
      <rPr>
        <sz val="12"/>
        <rFont val="Arial"/>
        <family val="2"/>
        <charset val="204"/>
      </rPr>
      <t>, чел.</t>
    </r>
  </si>
  <si>
    <r>
      <t>Доля выпускников, сдававших предмет от общего числа</t>
    </r>
    <r>
      <rPr>
        <sz val="12"/>
        <color rgb="FFFF0000"/>
        <rFont val="Arial"/>
        <family val="2"/>
        <charset val="204"/>
      </rPr>
      <t>*</t>
    </r>
    <r>
      <rPr>
        <sz val="12"/>
        <rFont val="Arial"/>
        <family val="2"/>
        <charset val="204"/>
      </rPr>
      <t>, %</t>
    </r>
  </si>
  <si>
    <t>Число выпускников, получивших max - 20 баллов, чел.</t>
  </si>
  <si>
    <t>"5" (17-20 баллов), чел.</t>
  </si>
  <si>
    <t>"4" (12-16 баллов), чел.</t>
  </si>
  <si>
    <t>"3" (7-11 баллов), чел.</t>
  </si>
  <si>
    <t>"2" 
(не преодолели минимальный порог 0-6 баллов), чел.</t>
  </si>
  <si>
    <t xml:space="preserve">качество знаний, % </t>
  </si>
  <si>
    <t xml:space="preserve">уровень обученности, % </t>
  </si>
  <si>
    <t>Статистика результатов ЕГЭ по МАТЕМАТИКЕ (базовый уровень) выпускников 11 классов Поволжского управления</t>
  </si>
  <si>
    <t>Статистика результатов ЕГЭ по МАТЕМАТИКЕ (базовый уровень) выпускников 11 классов г.о. Новокуйбышевск</t>
  </si>
  <si>
    <t>Статистика результатов ЕГЭ по МАТЕМАТИКЕ (базовый уровень) выпускников 11 классов м.р. Волжский</t>
  </si>
  <si>
    <r>
      <rPr>
        <sz val="12"/>
        <rFont val="Arial"/>
        <family val="2"/>
        <charset val="204"/>
      </rPr>
      <t xml:space="preserve">Предмет - </t>
    </r>
    <r>
      <rPr>
        <b/>
        <sz val="12"/>
        <rFont val="Arial"/>
        <family val="2"/>
        <charset val="204"/>
      </rPr>
      <t xml:space="preserve">Математика (базовый уровень). </t>
    </r>
    <r>
      <rPr>
        <sz val="12"/>
        <rFont val="Arial"/>
        <family val="2"/>
        <charset val="204"/>
      </rPr>
      <t xml:space="preserve">Дата проведения ЕГЭ - </t>
    </r>
    <r>
      <rPr>
        <b/>
        <sz val="12"/>
        <rFont val="Arial"/>
        <family val="2"/>
        <charset val="204"/>
      </rPr>
      <t>1 июня 2015 г.</t>
    </r>
  </si>
  <si>
    <t>Общие статистические данные результатов ЕГЭ-2015 выпускников образовательных организаций ПУ МОН СО</t>
  </si>
  <si>
    <t>"2"</t>
  </si>
  <si>
    <t>"3"</t>
  </si>
  <si>
    <t>"4"</t>
  </si>
  <si>
    <t>"5"</t>
  </si>
  <si>
    <t>Данная статистическая информация будет скорректирована после получения результатов участников ЕГЭ, сдающих экзамены в резервные дни и после рассмотрения апелляций</t>
  </si>
  <si>
    <t>Исполнитель:  Дзябенко О.В.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</si>
</sst>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"/>
    <numFmt numFmtId="165" formatCode="0.0%"/>
  </numFmts>
  <fonts count="20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4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9"/>
      <color indexed="8"/>
      <name val="Arial"/>
      <family val="2"/>
      <charset val="204"/>
    </font>
    <font>
      <sz val="12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6.5"/>
      <color indexed="8"/>
      <name val="Times New Roman"/>
      <family val="1"/>
      <charset val="204"/>
    </font>
    <font>
      <sz val="12"/>
      <color rgb="FFFF000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4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1" applyFont="1" applyAlignment="1">
      <alignment horizontal="left"/>
    </xf>
    <xf numFmtId="0" fontId="4" fillId="0" borderId="0" xfId="1"/>
    <xf numFmtId="165" fontId="4" fillId="0" borderId="1" xfId="30" applyNumberFormat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8" fillId="0" borderId="0" xfId="19"/>
    <xf numFmtId="0" fontId="7" fillId="0" borderId="0" xfId="19" applyFont="1" applyAlignment="1">
      <alignment horizontal="left"/>
    </xf>
    <xf numFmtId="0" fontId="9" fillId="0" borderId="1" xfId="19" applyFont="1" applyBorder="1"/>
    <xf numFmtId="0" fontId="9" fillId="0" borderId="1" xfId="19" applyFont="1" applyBorder="1" applyAlignment="1">
      <alignment horizontal="center" vertical="center" wrapText="1"/>
    </xf>
    <xf numFmtId="0" fontId="1" fillId="0" borderId="0" xfId="19" applyFont="1" applyAlignment="1">
      <alignment horizontal="left"/>
    </xf>
    <xf numFmtId="1" fontId="6" fillId="0" borderId="1" xfId="28" applyNumberFormat="1" applyFont="1" applyFill="1" applyBorder="1" applyAlignment="1">
      <alignment horizontal="center" vertical="center"/>
    </xf>
    <xf numFmtId="165" fontId="6" fillId="0" borderId="1" xfId="30" applyNumberFormat="1" applyFont="1" applyFill="1" applyBorder="1" applyAlignment="1">
      <alignment horizontal="center" vertical="center"/>
    </xf>
    <xf numFmtId="164" fontId="6" fillId="0" borderId="1" xfId="28" applyNumberFormat="1" applyFont="1" applyFill="1" applyBorder="1" applyAlignment="1">
      <alignment horizontal="center" vertical="center"/>
    </xf>
    <xf numFmtId="1" fontId="2" fillId="3" borderId="1" xfId="28" applyNumberFormat="1" applyFont="1" applyFill="1" applyBorder="1" applyAlignment="1">
      <alignment horizontal="center" vertical="center"/>
    </xf>
    <xf numFmtId="0" fontId="1" fillId="0" borderId="0" xfId="1" applyFont="1"/>
    <xf numFmtId="165" fontId="1" fillId="0" borderId="1" xfId="3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0" xfId="1" applyFont="1" applyAlignment="1">
      <alignment horizontal="center"/>
    </xf>
    <xf numFmtId="0" fontId="0" fillId="0" borderId="1" xfId="0" applyBorder="1" applyAlignment="1">
      <alignment horizontal="left" vertical="center" wrapText="1"/>
    </xf>
    <xf numFmtId="1" fontId="2" fillId="0" borderId="1" xfId="28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1" fillId="0" borderId="0" xfId="1" applyFont="1" applyAlignment="1"/>
    <xf numFmtId="0" fontId="0" fillId="0" borderId="0" xfId="0" applyBorder="1"/>
    <xf numFmtId="0" fontId="4" fillId="0" borderId="0" xfId="1" applyBorder="1"/>
    <xf numFmtId="0" fontId="2" fillId="0" borderId="0" xfId="0" applyFont="1" applyBorder="1" applyAlignment="1">
      <alignment horizontal="center"/>
    </xf>
    <xf numFmtId="0" fontId="13" fillId="0" borderId="0" xfId="1" applyFont="1"/>
    <xf numFmtId="0" fontId="13" fillId="0" borderId="0" xfId="1" applyFont="1" applyAlignment="1"/>
    <xf numFmtId="0" fontId="13" fillId="0" borderId="0" xfId="1" applyFont="1" applyBorder="1"/>
    <xf numFmtId="1" fontId="14" fillId="0" borderId="0" xfId="0" applyNumberFormat="1" applyFont="1" applyFill="1" applyBorder="1" applyAlignment="1" applyProtection="1">
      <alignment horizontal="right" vertical="center" readingOrder="1"/>
    </xf>
    <xf numFmtId="0" fontId="3" fillId="0" borderId="0" xfId="0" applyFont="1" applyBorder="1"/>
    <xf numFmtId="1" fontId="17" fillId="0" borderId="0" xfId="0" applyNumberFormat="1" applyFont="1" applyFill="1" applyBorder="1" applyAlignment="1" applyProtection="1">
      <alignment horizontal="left" vertical="center" readingOrder="1"/>
    </xf>
    <xf numFmtId="0" fontId="0" fillId="0" borderId="0" xfId="0" applyBorder="1" applyAlignment="1">
      <alignment horizontal="left" vertical="center"/>
    </xf>
    <xf numFmtId="0" fontId="15" fillId="0" borderId="1" xfId="2" applyFont="1" applyFill="1" applyBorder="1" applyAlignment="1">
      <alignment horizontal="left" vertical="center" wrapText="1"/>
    </xf>
    <xf numFmtId="0" fontId="19" fillId="0" borderId="0" xfId="19" applyFont="1"/>
    <xf numFmtId="0" fontId="15" fillId="0" borderId="1" xfId="2" applyFont="1" applyFill="1" applyBorder="1" applyAlignment="1">
      <alignment horizontal="center" vertical="center" wrapText="1"/>
    </xf>
    <xf numFmtId="165" fontId="15" fillId="0" borderId="1" xfId="46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15" fillId="0" borderId="0" xfId="2" applyFont="1"/>
    <xf numFmtId="0" fontId="15" fillId="0" borderId="0" xfId="0" applyFont="1"/>
    <xf numFmtId="0" fontId="3" fillId="0" borderId="0" xfId="0" applyFont="1"/>
    <xf numFmtId="14" fontId="2" fillId="0" borderId="0" xfId="0" applyNumberFormat="1" applyFont="1" applyFill="1" applyAlignment="1">
      <alignment horizontal="center"/>
    </xf>
    <xf numFmtId="0" fontId="1" fillId="0" borderId="0" xfId="0" applyFont="1" applyAlignment="1"/>
    <xf numFmtId="0" fontId="11" fillId="0" borderId="0" xfId="0" applyFont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13" fillId="0" borderId="0" xfId="1" applyFont="1" applyAlignment="1">
      <alignment horizontal="left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11" fillId="0" borderId="0" xfId="19" applyFont="1" applyAlignment="1">
      <alignment horizontal="center"/>
    </xf>
    <xf numFmtId="0" fontId="15" fillId="0" borderId="5" xfId="19" applyFont="1" applyBorder="1" applyAlignment="1">
      <alignment horizontal="center" vertical="center" wrapText="1"/>
    </xf>
    <xf numFmtId="0" fontId="10" fillId="0" borderId="3" xfId="19" applyFont="1" applyBorder="1" applyAlignment="1">
      <alignment horizontal="center"/>
    </xf>
    <xf numFmtId="0" fontId="10" fillId="0" borderId="6" xfId="19" applyFont="1" applyBorder="1" applyAlignment="1">
      <alignment horizontal="center"/>
    </xf>
  </cellXfs>
  <cellStyles count="47">
    <cellStyle name="Обычный" xfId="0" builtinId="0"/>
    <cellStyle name="Обычный 2" xfId="1"/>
    <cellStyle name="Обычный 2 2" xfId="2"/>
    <cellStyle name="Обычный 2 2 2" xfId="3"/>
    <cellStyle name="Обычный 2 2 2 2" xfId="4"/>
    <cellStyle name="Обычный 2 2 3" xfId="5"/>
    <cellStyle name="Обычный 2 2 3 2" xfId="6"/>
    <cellStyle name="Обычный 2 2 4" xfId="7"/>
    <cellStyle name="Обычный 2 2 4 2" xfId="8"/>
    <cellStyle name="Обычный 2 2 5" xfId="9"/>
    <cellStyle name="Обычный 2 2 5 2" xfId="10"/>
    <cellStyle name="Обычный 2 3" xfId="11"/>
    <cellStyle name="Обычный 2 3 2" xfId="12"/>
    <cellStyle name="Обычный 2 4" xfId="13"/>
    <cellStyle name="Обычный 2 5" xfId="14"/>
    <cellStyle name="Обычный 2 6" xfId="15"/>
    <cellStyle name="Обычный 2 7" xfId="16"/>
    <cellStyle name="Обычный 2 8" xfId="17"/>
    <cellStyle name="Обычный 2 9" xfId="18"/>
    <cellStyle name="Обычный 3" xfId="19"/>
    <cellStyle name="Обычный 3 2" xfId="20"/>
    <cellStyle name="Обычный 4" xfId="21"/>
    <cellStyle name="Обычный 4 2" xfId="22"/>
    <cellStyle name="Обычный 5" xfId="23"/>
    <cellStyle name="Обычный 6" xfId="24"/>
    <cellStyle name="Обычный 7" xfId="25"/>
    <cellStyle name="Обычный 8" xfId="26"/>
    <cellStyle name="Обычный 9" xfId="27"/>
    <cellStyle name="Обычный_АЛГ результаты Поволжское" xfId="28"/>
    <cellStyle name="Процентный" xfId="46" builtinId="5"/>
    <cellStyle name="Процентный 2" xfId="29"/>
    <cellStyle name="Процентный 2 2" xfId="30"/>
    <cellStyle name="Процентный 2 2 2" xfId="31"/>
    <cellStyle name="Процентный 2 3" xfId="32"/>
    <cellStyle name="Процентный 2 4" xfId="33"/>
    <cellStyle name="Процентный 2 5" xfId="34"/>
    <cellStyle name="Процентный 2 6" xfId="35"/>
    <cellStyle name="Процентный 3" xfId="36"/>
    <cellStyle name="Процентный 3 2" xfId="37"/>
    <cellStyle name="Процентный 3 3" xfId="38"/>
    <cellStyle name="Процентный 4" xfId="39"/>
    <cellStyle name="Процентный 4 2" xfId="40"/>
    <cellStyle name="Процентный 5" xfId="41"/>
    <cellStyle name="Процентный 5 2" xfId="42"/>
    <cellStyle name="Процентный 6" xfId="43"/>
    <cellStyle name="Процентный 7" xfId="44"/>
    <cellStyle name="Финансовый 2" xfId="4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N60"/>
  <sheetViews>
    <sheetView topLeftCell="A13" workbookViewId="0">
      <selection activeCell="B30" sqref="B30"/>
    </sheetView>
  </sheetViews>
  <sheetFormatPr defaultRowHeight="12.75"/>
  <cols>
    <col min="1" max="1" width="9.140625" style="2"/>
    <col min="2" max="2" width="33.28515625" style="2" bestFit="1" customWidth="1"/>
    <col min="3" max="3" width="13" style="2" customWidth="1"/>
    <col min="4" max="4" width="10.42578125" style="2" customWidth="1"/>
    <col min="5" max="5" width="5.28515625" style="2" customWidth="1"/>
    <col min="6" max="6" width="7" style="2" customWidth="1"/>
    <col min="7" max="7" width="7.85546875" style="2" customWidth="1"/>
    <col min="8" max="8" width="8.5703125" style="2" customWidth="1"/>
    <col min="9" max="9" width="6.5703125" style="2" bestFit="1" customWidth="1"/>
    <col min="10" max="10" width="11.5703125" style="2" customWidth="1"/>
    <col min="11" max="11" width="7.7109375" style="2" customWidth="1"/>
    <col min="12" max="12" width="10.7109375" style="2" customWidth="1"/>
    <col min="13" max="13" width="10" style="2" customWidth="1"/>
    <col min="14" max="14" width="8.5703125" style="2" customWidth="1"/>
    <col min="15" max="21" width="12.7109375" style="2" bestFit="1" customWidth="1"/>
    <col min="22" max="22" width="12" style="2" bestFit="1" customWidth="1"/>
    <col min="23" max="16384" width="9.140625" style="2"/>
  </cols>
  <sheetData>
    <row r="1" spans="1:14" ht="21.75" customHeight="1">
      <c r="B1" s="47" t="s">
        <v>85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27.75" customHeight="1">
      <c r="A2" s="48" t="s">
        <v>3</v>
      </c>
      <c r="B2" s="48" t="s">
        <v>16</v>
      </c>
      <c r="C2" s="48" t="s">
        <v>1</v>
      </c>
      <c r="D2" s="48" t="s">
        <v>11</v>
      </c>
      <c r="E2" s="4" t="s">
        <v>90</v>
      </c>
      <c r="F2" s="48" t="s">
        <v>4</v>
      </c>
      <c r="G2" s="4" t="s">
        <v>91</v>
      </c>
      <c r="H2" s="48" t="s">
        <v>5</v>
      </c>
      <c r="I2" s="4" t="s">
        <v>92</v>
      </c>
      <c r="J2" s="48" t="s">
        <v>6</v>
      </c>
      <c r="K2" s="4" t="s">
        <v>93</v>
      </c>
      <c r="L2" s="48" t="s">
        <v>7</v>
      </c>
      <c r="M2" s="48" t="s">
        <v>0</v>
      </c>
      <c r="N2" s="48" t="s">
        <v>9</v>
      </c>
    </row>
    <row r="3" spans="1:14" ht="12" customHeight="1">
      <c r="A3" s="49"/>
      <c r="B3" s="49"/>
      <c r="C3" s="49"/>
      <c r="D3" s="49"/>
      <c r="E3" s="22" t="s">
        <v>36</v>
      </c>
      <c r="F3" s="49"/>
      <c r="G3" s="22" t="s">
        <v>38</v>
      </c>
      <c r="H3" s="49"/>
      <c r="I3" s="22" t="s">
        <v>39</v>
      </c>
      <c r="J3" s="49"/>
      <c r="K3" s="22" t="s">
        <v>37</v>
      </c>
      <c r="L3" s="49"/>
      <c r="M3" s="49"/>
      <c r="N3" s="49"/>
    </row>
    <row r="4" spans="1:14" ht="18.75" customHeight="1">
      <c r="A4" s="15">
        <v>1</v>
      </c>
      <c r="B4" s="18" t="s">
        <v>18</v>
      </c>
      <c r="C4" s="5">
        <v>18</v>
      </c>
      <c r="D4" s="6">
        <v>4.7222222222222223</v>
      </c>
      <c r="E4" s="5"/>
      <c r="F4" s="3">
        <f t="shared" ref="F4:F24" si="0">E4/C4</f>
        <v>0</v>
      </c>
      <c r="G4" s="5"/>
      <c r="H4" s="3">
        <f t="shared" ref="H4:H23" si="1">G4/C4</f>
        <v>0</v>
      </c>
      <c r="I4" s="5">
        <v>5</v>
      </c>
      <c r="J4" s="3">
        <f t="shared" ref="J4:J24" si="2">I4/C4</f>
        <v>0.27777777777777779</v>
      </c>
      <c r="K4" s="5">
        <v>13</v>
      </c>
      <c r="L4" s="3">
        <f t="shared" ref="L4:L23" si="3">K4/C4</f>
        <v>0.72222222222222221</v>
      </c>
      <c r="M4" s="3">
        <f t="shared" ref="M4:M22" si="4">(K4+I4)/C4</f>
        <v>1</v>
      </c>
      <c r="N4" s="3">
        <f t="shared" ref="N4:N22" si="5">(K4+I4+G4)/C4</f>
        <v>1</v>
      </c>
    </row>
    <row r="5" spans="1:14" ht="12.75" customHeight="1">
      <c r="A5" s="15">
        <v>2</v>
      </c>
      <c r="B5" s="18" t="s">
        <v>21</v>
      </c>
      <c r="C5" s="5">
        <v>14</v>
      </c>
      <c r="D5" s="6">
        <v>4.6428571428571432</v>
      </c>
      <c r="E5" s="5"/>
      <c r="F5" s="3">
        <f t="shared" si="0"/>
        <v>0</v>
      </c>
      <c r="G5" s="5">
        <v>1</v>
      </c>
      <c r="H5" s="3">
        <f t="shared" si="1"/>
        <v>7.1428571428571425E-2</v>
      </c>
      <c r="I5" s="5">
        <v>3</v>
      </c>
      <c r="J5" s="3">
        <f t="shared" si="2"/>
        <v>0.21428571428571427</v>
      </c>
      <c r="K5" s="5">
        <v>10</v>
      </c>
      <c r="L5" s="3">
        <f t="shared" si="3"/>
        <v>0.7142857142857143</v>
      </c>
      <c r="M5" s="17">
        <f t="shared" si="4"/>
        <v>0.9285714285714286</v>
      </c>
      <c r="N5" s="3">
        <f t="shared" si="5"/>
        <v>1</v>
      </c>
    </row>
    <row r="6" spans="1:14" ht="12.75" customHeight="1">
      <c r="A6" s="15">
        <v>2</v>
      </c>
      <c r="B6" s="18" t="s">
        <v>27</v>
      </c>
      <c r="C6" s="5">
        <v>5</v>
      </c>
      <c r="D6" s="6">
        <v>4.5999999999999996</v>
      </c>
      <c r="E6" s="5"/>
      <c r="F6" s="3">
        <f t="shared" si="0"/>
        <v>0</v>
      </c>
      <c r="G6" s="5"/>
      <c r="H6" s="3">
        <f t="shared" si="1"/>
        <v>0</v>
      </c>
      <c r="I6" s="5">
        <v>2</v>
      </c>
      <c r="J6" s="3">
        <f t="shared" si="2"/>
        <v>0.4</v>
      </c>
      <c r="K6" s="5">
        <v>3</v>
      </c>
      <c r="L6" s="3">
        <f t="shared" si="3"/>
        <v>0.6</v>
      </c>
      <c r="M6" s="17">
        <f t="shared" si="4"/>
        <v>1</v>
      </c>
      <c r="N6" s="3">
        <f t="shared" si="5"/>
        <v>1</v>
      </c>
    </row>
    <row r="7" spans="1:14" ht="12.75" customHeight="1">
      <c r="A7" s="15">
        <v>2</v>
      </c>
      <c r="B7" s="18" t="s">
        <v>23</v>
      </c>
      <c r="C7" s="5">
        <v>7</v>
      </c>
      <c r="D7" s="6">
        <v>4.5714285714285712</v>
      </c>
      <c r="E7" s="5"/>
      <c r="F7" s="3">
        <f t="shared" si="0"/>
        <v>0</v>
      </c>
      <c r="G7" s="5"/>
      <c r="H7" s="3">
        <f t="shared" si="1"/>
        <v>0</v>
      </c>
      <c r="I7" s="5">
        <v>3</v>
      </c>
      <c r="J7" s="3">
        <f t="shared" si="2"/>
        <v>0.42857142857142855</v>
      </c>
      <c r="K7" s="5">
        <v>4</v>
      </c>
      <c r="L7" s="3">
        <f t="shared" si="3"/>
        <v>0.5714285714285714</v>
      </c>
      <c r="M7" s="3">
        <f t="shared" si="4"/>
        <v>1</v>
      </c>
      <c r="N7" s="3">
        <f t="shared" si="5"/>
        <v>1</v>
      </c>
    </row>
    <row r="8" spans="1:14" ht="12.75" customHeight="1">
      <c r="A8" s="15">
        <v>3</v>
      </c>
      <c r="B8" s="18" t="s">
        <v>31</v>
      </c>
      <c r="C8" s="5">
        <v>47</v>
      </c>
      <c r="D8" s="6">
        <v>4.4893617021276597</v>
      </c>
      <c r="E8" s="5"/>
      <c r="F8" s="3">
        <f t="shared" si="0"/>
        <v>0</v>
      </c>
      <c r="G8" s="5">
        <v>4</v>
      </c>
      <c r="H8" s="3">
        <f t="shared" si="1"/>
        <v>8.5106382978723402E-2</v>
      </c>
      <c r="I8" s="5">
        <v>16</v>
      </c>
      <c r="J8" s="3">
        <f t="shared" si="2"/>
        <v>0.34042553191489361</v>
      </c>
      <c r="K8" s="5">
        <v>27</v>
      </c>
      <c r="L8" s="3">
        <f t="shared" si="3"/>
        <v>0.57446808510638303</v>
      </c>
      <c r="M8" s="17">
        <f t="shared" si="4"/>
        <v>0.91489361702127658</v>
      </c>
      <c r="N8" s="3">
        <f t="shared" si="5"/>
        <v>1</v>
      </c>
    </row>
    <row r="9" spans="1:14" ht="12.75" customHeight="1">
      <c r="A9" s="15">
        <v>3</v>
      </c>
      <c r="B9" s="18" t="s">
        <v>34</v>
      </c>
      <c r="C9" s="5">
        <v>72</v>
      </c>
      <c r="D9" s="6">
        <v>4.4861111111111107</v>
      </c>
      <c r="E9" s="5"/>
      <c r="F9" s="3">
        <f t="shared" si="0"/>
        <v>0</v>
      </c>
      <c r="G9" s="5">
        <v>4</v>
      </c>
      <c r="H9" s="3">
        <f t="shared" si="1"/>
        <v>5.5555555555555552E-2</v>
      </c>
      <c r="I9" s="5">
        <v>29</v>
      </c>
      <c r="J9" s="3">
        <f t="shared" si="2"/>
        <v>0.40277777777777779</v>
      </c>
      <c r="K9" s="5">
        <v>39</v>
      </c>
      <c r="L9" s="3">
        <f t="shared" si="3"/>
        <v>0.54166666666666663</v>
      </c>
      <c r="M9" s="3">
        <f t="shared" si="4"/>
        <v>0.94444444444444442</v>
      </c>
      <c r="N9" s="3">
        <f t="shared" si="5"/>
        <v>1</v>
      </c>
    </row>
    <row r="10" spans="1:14" ht="12.75" customHeight="1">
      <c r="A10" s="15">
        <v>4</v>
      </c>
      <c r="B10" s="18" t="s">
        <v>20</v>
      </c>
      <c r="C10" s="5">
        <v>9</v>
      </c>
      <c r="D10" s="6">
        <v>4.4000000000000004</v>
      </c>
      <c r="E10" s="5"/>
      <c r="F10" s="3">
        <f t="shared" si="0"/>
        <v>0</v>
      </c>
      <c r="G10" s="5">
        <v>1</v>
      </c>
      <c r="H10" s="3">
        <f t="shared" si="1"/>
        <v>0.1111111111111111</v>
      </c>
      <c r="I10" s="5">
        <v>3</v>
      </c>
      <c r="J10" s="3">
        <f t="shared" si="2"/>
        <v>0.33333333333333331</v>
      </c>
      <c r="K10" s="5">
        <v>5</v>
      </c>
      <c r="L10" s="3">
        <f t="shared" si="3"/>
        <v>0.55555555555555558</v>
      </c>
      <c r="M10" s="17">
        <f t="shared" si="4"/>
        <v>0.88888888888888884</v>
      </c>
      <c r="N10" s="3">
        <f t="shared" si="5"/>
        <v>1</v>
      </c>
    </row>
    <row r="11" spans="1:14" ht="12.75" customHeight="1">
      <c r="A11" s="15">
        <v>4</v>
      </c>
      <c r="B11" s="18" t="s">
        <v>28</v>
      </c>
      <c r="C11" s="5">
        <v>8</v>
      </c>
      <c r="D11" s="6">
        <v>4.375</v>
      </c>
      <c r="E11" s="5"/>
      <c r="F11" s="3">
        <f t="shared" si="0"/>
        <v>0</v>
      </c>
      <c r="G11" s="5"/>
      <c r="H11" s="3">
        <f t="shared" si="1"/>
        <v>0</v>
      </c>
      <c r="I11" s="5">
        <v>5</v>
      </c>
      <c r="J11" s="3">
        <f t="shared" si="2"/>
        <v>0.625</v>
      </c>
      <c r="K11" s="5">
        <v>3</v>
      </c>
      <c r="L11" s="3">
        <f t="shared" si="3"/>
        <v>0.375</v>
      </c>
      <c r="M11" s="17">
        <f t="shared" si="4"/>
        <v>1</v>
      </c>
      <c r="N11" s="3">
        <f t="shared" si="5"/>
        <v>1</v>
      </c>
    </row>
    <row r="12" spans="1:14" ht="12.75" customHeight="1">
      <c r="A12" s="15">
        <v>4</v>
      </c>
      <c r="B12" s="18" t="s">
        <v>32</v>
      </c>
      <c r="C12" s="5">
        <v>86</v>
      </c>
      <c r="D12" s="6">
        <v>4.3604651162790695</v>
      </c>
      <c r="E12" s="5">
        <v>2</v>
      </c>
      <c r="F12" s="3">
        <f t="shared" si="0"/>
        <v>2.3255813953488372E-2</v>
      </c>
      <c r="G12" s="5">
        <v>7</v>
      </c>
      <c r="H12" s="3">
        <f t="shared" si="1"/>
        <v>8.1395348837209308E-2</v>
      </c>
      <c r="I12" s="5">
        <v>35</v>
      </c>
      <c r="J12" s="3">
        <f t="shared" si="2"/>
        <v>0.40697674418604651</v>
      </c>
      <c r="K12" s="5">
        <v>42</v>
      </c>
      <c r="L12" s="3">
        <f t="shared" si="3"/>
        <v>0.48837209302325579</v>
      </c>
      <c r="M12" s="3">
        <f t="shared" si="4"/>
        <v>0.89534883720930236</v>
      </c>
      <c r="N12" s="3">
        <f t="shared" si="5"/>
        <v>0.97674418604651159</v>
      </c>
    </row>
    <row r="13" spans="1:14" ht="12.75" customHeight="1">
      <c r="A13" s="15">
        <v>5</v>
      </c>
      <c r="B13" s="18" t="s">
        <v>33</v>
      </c>
      <c r="C13" s="5">
        <v>19</v>
      </c>
      <c r="D13" s="6">
        <v>4.166666666666667</v>
      </c>
      <c r="E13" s="5"/>
      <c r="F13" s="3">
        <f t="shared" si="0"/>
        <v>0</v>
      </c>
      <c r="G13" s="5">
        <v>1</v>
      </c>
      <c r="H13" s="3">
        <f t="shared" si="1"/>
        <v>5.2631578947368418E-2</v>
      </c>
      <c r="I13" s="5">
        <v>14</v>
      </c>
      <c r="J13" s="3">
        <f t="shared" si="2"/>
        <v>0.73684210526315785</v>
      </c>
      <c r="K13" s="5">
        <v>4</v>
      </c>
      <c r="L13" s="3">
        <f t="shared" si="3"/>
        <v>0.21052631578947367</v>
      </c>
      <c r="M13" s="17">
        <f t="shared" si="4"/>
        <v>0.94736842105263153</v>
      </c>
      <c r="N13" s="3">
        <f t="shared" si="5"/>
        <v>1</v>
      </c>
    </row>
    <row r="14" spans="1:14" ht="12.75" customHeight="1">
      <c r="A14" s="15">
        <v>6</v>
      </c>
      <c r="B14" s="18" t="s">
        <v>26</v>
      </c>
      <c r="C14" s="5">
        <v>36</v>
      </c>
      <c r="D14" s="6">
        <v>4.0555555555555554</v>
      </c>
      <c r="E14" s="5">
        <v>1</v>
      </c>
      <c r="F14" s="3">
        <f t="shared" si="0"/>
        <v>2.7777777777777776E-2</v>
      </c>
      <c r="G14" s="5">
        <v>8</v>
      </c>
      <c r="H14" s="3">
        <f t="shared" si="1"/>
        <v>0.22222222222222221</v>
      </c>
      <c r="I14" s="5">
        <v>15</v>
      </c>
      <c r="J14" s="3">
        <f t="shared" si="2"/>
        <v>0.41666666666666669</v>
      </c>
      <c r="K14" s="5">
        <v>12</v>
      </c>
      <c r="L14" s="3">
        <f t="shared" si="3"/>
        <v>0.33333333333333331</v>
      </c>
      <c r="M14" s="3">
        <f t="shared" si="4"/>
        <v>0.75</v>
      </c>
      <c r="N14" s="3">
        <f t="shared" si="5"/>
        <v>0.97222222222222221</v>
      </c>
    </row>
    <row r="15" spans="1:14" ht="12.75" customHeight="1">
      <c r="A15" s="15">
        <v>7</v>
      </c>
      <c r="B15" s="18" t="s">
        <v>19</v>
      </c>
      <c r="C15" s="5">
        <v>8</v>
      </c>
      <c r="D15" s="6">
        <v>4</v>
      </c>
      <c r="E15" s="5"/>
      <c r="F15" s="3">
        <f t="shared" si="0"/>
        <v>0</v>
      </c>
      <c r="G15" s="5">
        <v>3</v>
      </c>
      <c r="H15" s="3">
        <f t="shared" si="1"/>
        <v>0.375</v>
      </c>
      <c r="I15" s="5">
        <v>2</v>
      </c>
      <c r="J15" s="3">
        <f t="shared" si="2"/>
        <v>0.25</v>
      </c>
      <c r="K15" s="5">
        <v>3</v>
      </c>
      <c r="L15" s="3">
        <f t="shared" si="3"/>
        <v>0.375</v>
      </c>
      <c r="M15" s="3">
        <f t="shared" si="4"/>
        <v>0.625</v>
      </c>
      <c r="N15" s="3">
        <f t="shared" si="5"/>
        <v>1</v>
      </c>
    </row>
    <row r="16" spans="1:14" ht="12.75" customHeight="1">
      <c r="A16" s="15">
        <v>7</v>
      </c>
      <c r="B16" s="18" t="s">
        <v>22</v>
      </c>
      <c r="C16" s="5">
        <v>36</v>
      </c>
      <c r="D16" s="6">
        <v>4</v>
      </c>
      <c r="E16" s="5"/>
      <c r="F16" s="3">
        <f t="shared" si="0"/>
        <v>0</v>
      </c>
      <c r="G16" s="5">
        <v>9</v>
      </c>
      <c r="H16" s="3">
        <f t="shared" si="1"/>
        <v>0.25</v>
      </c>
      <c r="I16" s="5">
        <v>18</v>
      </c>
      <c r="J16" s="3">
        <f t="shared" si="2"/>
        <v>0.5</v>
      </c>
      <c r="K16" s="5">
        <v>9</v>
      </c>
      <c r="L16" s="3">
        <f t="shared" si="3"/>
        <v>0.25</v>
      </c>
      <c r="M16" s="3">
        <f t="shared" si="4"/>
        <v>0.75</v>
      </c>
      <c r="N16" s="3">
        <f t="shared" si="5"/>
        <v>1</v>
      </c>
    </row>
    <row r="17" spans="1:14" ht="12.75" customHeight="1">
      <c r="A17" s="15">
        <v>7</v>
      </c>
      <c r="B17" s="18" t="s">
        <v>25</v>
      </c>
      <c r="C17" s="5">
        <v>7</v>
      </c>
      <c r="D17" s="6">
        <v>4</v>
      </c>
      <c r="E17" s="5"/>
      <c r="F17" s="3">
        <f t="shared" si="0"/>
        <v>0</v>
      </c>
      <c r="G17" s="5">
        <v>1</v>
      </c>
      <c r="H17" s="3">
        <f t="shared" si="1"/>
        <v>0.14285714285714285</v>
      </c>
      <c r="I17" s="5">
        <v>5</v>
      </c>
      <c r="J17" s="3">
        <f t="shared" si="2"/>
        <v>0.7142857142857143</v>
      </c>
      <c r="K17" s="5">
        <v>1</v>
      </c>
      <c r="L17" s="3">
        <f t="shared" si="3"/>
        <v>0.14285714285714285</v>
      </c>
      <c r="M17" s="3">
        <f t="shared" si="4"/>
        <v>0.8571428571428571</v>
      </c>
      <c r="N17" s="3">
        <f t="shared" si="5"/>
        <v>1</v>
      </c>
    </row>
    <row r="18" spans="1:14" ht="12.75" customHeight="1">
      <c r="A18" s="15">
        <v>7</v>
      </c>
      <c r="B18" s="18" t="s">
        <v>30</v>
      </c>
      <c r="C18" s="5">
        <v>3</v>
      </c>
      <c r="D18" s="6">
        <v>4</v>
      </c>
      <c r="E18" s="5"/>
      <c r="F18" s="3">
        <f t="shared" si="0"/>
        <v>0</v>
      </c>
      <c r="G18" s="5"/>
      <c r="H18" s="3">
        <f t="shared" si="1"/>
        <v>0</v>
      </c>
      <c r="I18" s="5">
        <v>3</v>
      </c>
      <c r="J18" s="3">
        <f t="shared" si="2"/>
        <v>1</v>
      </c>
      <c r="K18" s="5"/>
      <c r="L18" s="3">
        <f t="shared" si="3"/>
        <v>0</v>
      </c>
      <c r="M18" s="3">
        <f t="shared" si="4"/>
        <v>1</v>
      </c>
      <c r="N18" s="3">
        <f t="shared" si="5"/>
        <v>1</v>
      </c>
    </row>
    <row r="19" spans="1:14" ht="12.75" customHeight="1">
      <c r="A19" s="15">
        <v>8</v>
      </c>
      <c r="B19" s="18" t="s">
        <v>29</v>
      </c>
      <c r="C19" s="5">
        <v>7</v>
      </c>
      <c r="D19" s="6">
        <v>3.8571428571428572</v>
      </c>
      <c r="E19" s="5"/>
      <c r="F19" s="3">
        <f t="shared" si="0"/>
        <v>0</v>
      </c>
      <c r="G19" s="5">
        <v>2</v>
      </c>
      <c r="H19" s="3">
        <f t="shared" si="1"/>
        <v>0.2857142857142857</v>
      </c>
      <c r="I19" s="5">
        <v>4</v>
      </c>
      <c r="J19" s="3">
        <f t="shared" si="2"/>
        <v>0.5714285714285714</v>
      </c>
      <c r="K19" s="5">
        <v>1</v>
      </c>
      <c r="L19" s="3">
        <f t="shared" si="3"/>
        <v>0.14285714285714285</v>
      </c>
      <c r="M19" s="17">
        <f t="shared" si="4"/>
        <v>0.7142857142857143</v>
      </c>
      <c r="N19" s="3">
        <f t="shared" si="5"/>
        <v>1</v>
      </c>
    </row>
    <row r="20" spans="1:14" ht="12.75" customHeight="1">
      <c r="A20" s="15">
        <v>9</v>
      </c>
      <c r="B20" s="18" t="s">
        <v>17</v>
      </c>
      <c r="C20" s="5">
        <v>14</v>
      </c>
      <c r="D20" s="6">
        <v>3.7857142857142856</v>
      </c>
      <c r="E20" s="5">
        <v>1</v>
      </c>
      <c r="F20" s="3">
        <f t="shared" si="0"/>
        <v>7.1428571428571425E-2</v>
      </c>
      <c r="G20" s="5">
        <v>3</v>
      </c>
      <c r="H20" s="3">
        <f t="shared" si="1"/>
        <v>0.21428571428571427</v>
      </c>
      <c r="I20" s="5">
        <v>8</v>
      </c>
      <c r="J20" s="3">
        <f t="shared" si="2"/>
        <v>0.5714285714285714</v>
      </c>
      <c r="K20" s="5">
        <v>2</v>
      </c>
      <c r="L20" s="3">
        <f t="shared" si="3"/>
        <v>0.14285714285714285</v>
      </c>
      <c r="M20" s="17">
        <f t="shared" si="4"/>
        <v>0.7142857142857143</v>
      </c>
      <c r="N20" s="3">
        <f t="shared" si="5"/>
        <v>0.9285714285714286</v>
      </c>
    </row>
    <row r="21" spans="1:14" ht="12.75" customHeight="1">
      <c r="A21" s="15">
        <v>9</v>
      </c>
      <c r="B21" s="18" t="s">
        <v>24</v>
      </c>
      <c r="C21" s="5">
        <v>4</v>
      </c>
      <c r="D21" s="6">
        <v>3.75</v>
      </c>
      <c r="E21" s="5">
        <v>1</v>
      </c>
      <c r="F21" s="3">
        <f t="shared" si="0"/>
        <v>0.25</v>
      </c>
      <c r="G21" s="5"/>
      <c r="H21" s="3">
        <f t="shared" si="1"/>
        <v>0</v>
      </c>
      <c r="I21" s="5">
        <v>2</v>
      </c>
      <c r="J21" s="3">
        <f t="shared" si="2"/>
        <v>0.5</v>
      </c>
      <c r="K21" s="5">
        <v>1</v>
      </c>
      <c r="L21" s="3">
        <f t="shared" si="3"/>
        <v>0.25</v>
      </c>
      <c r="M21" s="17">
        <f t="shared" si="4"/>
        <v>0.75</v>
      </c>
      <c r="N21" s="3">
        <f t="shared" si="5"/>
        <v>0.75</v>
      </c>
    </row>
    <row r="22" spans="1:14" ht="12.75" customHeight="1">
      <c r="A22" s="15">
        <v>10</v>
      </c>
      <c r="B22" s="18" t="s">
        <v>35</v>
      </c>
      <c r="C22" s="5">
        <v>11</v>
      </c>
      <c r="D22" s="6">
        <v>2.9166666666666665</v>
      </c>
      <c r="E22" s="5">
        <v>3</v>
      </c>
      <c r="F22" s="3">
        <f t="shared" si="0"/>
        <v>0.27272727272727271</v>
      </c>
      <c r="G22" s="5">
        <v>7</v>
      </c>
      <c r="H22" s="3">
        <f t="shared" si="1"/>
        <v>0.63636363636363635</v>
      </c>
      <c r="I22" s="5">
        <v>1</v>
      </c>
      <c r="J22" s="3">
        <f t="shared" si="2"/>
        <v>9.0909090909090912E-2</v>
      </c>
      <c r="K22" s="5"/>
      <c r="L22" s="3">
        <f t="shared" si="3"/>
        <v>0</v>
      </c>
      <c r="M22" s="3">
        <f t="shared" si="4"/>
        <v>9.0909090909090912E-2</v>
      </c>
      <c r="N22" s="3">
        <f t="shared" si="5"/>
        <v>0.72727272727272729</v>
      </c>
    </row>
    <row r="23" spans="1:14" ht="28.5" customHeight="1">
      <c r="A23" s="45" t="s">
        <v>41</v>
      </c>
      <c r="B23" s="46"/>
      <c r="C23" s="12">
        <f>SUM(C4:C22)</f>
        <v>411</v>
      </c>
      <c r="D23" s="14">
        <v>4.3</v>
      </c>
      <c r="E23" s="12">
        <f>SUM(E4:E22)</f>
        <v>8</v>
      </c>
      <c r="F23" s="13">
        <f t="shared" si="0"/>
        <v>1.9464720194647202E-2</v>
      </c>
      <c r="G23" s="12">
        <f>SUM(G4:G22)</f>
        <v>51</v>
      </c>
      <c r="H23" s="13">
        <f t="shared" si="1"/>
        <v>0.12408759124087591</v>
      </c>
      <c r="I23" s="12">
        <f>SUM(I4:I22)</f>
        <v>173</v>
      </c>
      <c r="J23" s="13">
        <f t="shared" si="2"/>
        <v>0.42092457420924573</v>
      </c>
      <c r="K23" s="12">
        <f>SUM(K4:K22)</f>
        <v>179</v>
      </c>
      <c r="L23" s="13">
        <f t="shared" si="3"/>
        <v>0.43552311435523117</v>
      </c>
      <c r="M23" s="13">
        <f>(I23+K23)/C23</f>
        <v>0.85644768856447684</v>
      </c>
      <c r="N23" s="13">
        <f>(G23+I23+K23)/C23</f>
        <v>0.98053527980535282</v>
      </c>
    </row>
    <row r="24" spans="1:14" ht="25.5" customHeight="1">
      <c r="A24" s="21"/>
      <c r="B24" s="20" t="s">
        <v>42</v>
      </c>
      <c r="C24" s="5">
        <v>2</v>
      </c>
      <c r="D24" s="6">
        <v>3</v>
      </c>
      <c r="E24" s="5">
        <v>1</v>
      </c>
      <c r="F24" s="3">
        <f t="shared" si="0"/>
        <v>0.5</v>
      </c>
      <c r="G24" s="5"/>
      <c r="H24" s="3"/>
      <c r="I24" s="5">
        <v>1</v>
      </c>
      <c r="J24" s="3">
        <f t="shared" si="2"/>
        <v>0.5</v>
      </c>
      <c r="K24" s="5"/>
      <c r="L24" s="3"/>
      <c r="M24" s="3"/>
      <c r="N24" s="3"/>
    </row>
    <row r="25" spans="1:14" ht="25.5">
      <c r="A25" s="21"/>
      <c r="B25" s="20" t="s">
        <v>40</v>
      </c>
      <c r="C25" s="5">
        <v>1</v>
      </c>
      <c r="D25" s="6">
        <v>3</v>
      </c>
      <c r="E25" s="5"/>
      <c r="F25" s="3"/>
      <c r="G25" s="5">
        <v>1</v>
      </c>
      <c r="H25" s="3">
        <f>G25/C25</f>
        <v>1</v>
      </c>
      <c r="I25" s="5"/>
      <c r="J25" s="3"/>
      <c r="K25" s="5"/>
      <c r="L25" s="3"/>
      <c r="M25" s="3"/>
      <c r="N25" s="3"/>
    </row>
    <row r="26" spans="1:14" ht="24" customHeight="1">
      <c r="A26" s="45" t="s">
        <v>10</v>
      </c>
      <c r="B26" s="46"/>
      <c r="C26" s="12">
        <f>C23+C24+C25</f>
        <v>414</v>
      </c>
      <c r="D26" s="14">
        <v>4.3</v>
      </c>
      <c r="E26" s="12">
        <f>E23+E24+E25</f>
        <v>9</v>
      </c>
      <c r="F26" s="13">
        <f>E26/C26</f>
        <v>2.1739130434782608E-2</v>
      </c>
      <c r="G26" s="12">
        <f>G23+G24+G25</f>
        <v>52</v>
      </c>
      <c r="H26" s="13">
        <f>G26/C26</f>
        <v>0.12560386473429952</v>
      </c>
      <c r="I26" s="12">
        <f>I23+I24+I25</f>
        <v>174</v>
      </c>
      <c r="J26" s="13">
        <f>I26/C26</f>
        <v>0.42028985507246375</v>
      </c>
      <c r="K26" s="12">
        <f>K23+K24+K25</f>
        <v>179</v>
      </c>
      <c r="L26" s="13">
        <f>K26/C26</f>
        <v>0.43236714975845408</v>
      </c>
      <c r="M26" s="13">
        <f>(I26+K26)/C26</f>
        <v>0.85265700483091789</v>
      </c>
      <c r="N26" s="13">
        <f>(G26+I26+K26)/C26</f>
        <v>0.97826086956521741</v>
      </c>
    </row>
    <row r="27" spans="1:14" ht="14.25" customHeight="1"/>
    <row r="28" spans="1:14" ht="18.75" customHeight="1"/>
    <row r="29" spans="1:14" ht="15">
      <c r="A29" s="39"/>
      <c r="L29" s="42">
        <v>42165</v>
      </c>
    </row>
    <row r="30" spans="1:14">
      <c r="L30" s="43" t="s">
        <v>95</v>
      </c>
    </row>
    <row r="32" spans="1:14">
      <c r="A32" s="41" t="s">
        <v>94</v>
      </c>
    </row>
    <row r="50" spans="4:4">
      <c r="D50" s="1"/>
    </row>
    <row r="52" spans="4:4">
      <c r="D52" s="2" t="s">
        <v>12</v>
      </c>
    </row>
    <row r="54" spans="4:4">
      <c r="D54" s="2" t="s">
        <v>12</v>
      </c>
    </row>
    <row r="56" spans="4:4">
      <c r="D56" s="2" t="s">
        <v>12</v>
      </c>
    </row>
    <row r="58" spans="4:4">
      <c r="D58" s="2" t="s">
        <v>12</v>
      </c>
    </row>
    <row r="60" spans="4:4">
      <c r="D60" s="2" t="s">
        <v>12</v>
      </c>
    </row>
  </sheetData>
  <sortState ref="B4:O22">
    <sortCondition descending="1" ref="D3:D22"/>
  </sortState>
  <mergeCells count="13">
    <mergeCell ref="A26:B26"/>
    <mergeCell ref="B1:N1"/>
    <mergeCell ref="N2:N3"/>
    <mergeCell ref="M2:M3"/>
    <mergeCell ref="A2:A3"/>
    <mergeCell ref="B2:B3"/>
    <mergeCell ref="C2:C3"/>
    <mergeCell ref="D2:D3"/>
    <mergeCell ref="F2:F3"/>
    <mergeCell ref="H2:H3"/>
    <mergeCell ref="J2:J3"/>
    <mergeCell ref="L2:L3"/>
    <mergeCell ref="A23:B23"/>
  </mergeCells>
  <pageMargins left="0.59055118110236227" right="0" top="0.39370078740157483" bottom="0" header="0.51181102362204722" footer="0.51181102362204722"/>
  <pageSetup paperSize="9" scale="90" fitToWidth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N44"/>
  <sheetViews>
    <sheetView workbookViewId="0">
      <selection activeCell="I9" sqref="I9"/>
    </sheetView>
  </sheetViews>
  <sheetFormatPr defaultRowHeight="12.75"/>
  <cols>
    <col min="1" max="1" width="9.140625" style="2"/>
    <col min="2" max="2" width="33.28515625" style="2" bestFit="1" customWidth="1"/>
    <col min="3" max="3" width="13" style="2" customWidth="1"/>
    <col min="4" max="4" width="10.42578125" style="2" customWidth="1"/>
    <col min="5" max="5" width="5.28515625" style="2" customWidth="1"/>
    <col min="6" max="6" width="7" style="2" customWidth="1"/>
    <col min="7" max="7" width="7.85546875" style="2" customWidth="1"/>
    <col min="8" max="8" width="8.5703125" style="2" customWidth="1"/>
    <col min="9" max="9" width="6.5703125" style="2" bestFit="1" customWidth="1"/>
    <col min="10" max="10" width="11.5703125" style="2" customWidth="1"/>
    <col min="11" max="11" width="7.7109375" style="2" customWidth="1"/>
    <col min="12" max="12" width="10.7109375" style="2" customWidth="1"/>
    <col min="13" max="13" width="10" style="2" customWidth="1"/>
    <col min="14" max="14" width="8.5703125" style="2" customWidth="1"/>
    <col min="15" max="21" width="12.7109375" style="2" bestFit="1" customWidth="1"/>
    <col min="22" max="22" width="12" style="2" bestFit="1" customWidth="1"/>
    <col min="23" max="16384" width="9.140625" style="2"/>
  </cols>
  <sheetData>
    <row r="1" spans="1:14" ht="21.75" customHeight="1">
      <c r="B1" s="47" t="s">
        <v>86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27.75" customHeight="1">
      <c r="A2" s="48" t="s">
        <v>3</v>
      </c>
      <c r="B2" s="48" t="s">
        <v>16</v>
      </c>
      <c r="C2" s="48" t="s">
        <v>1</v>
      </c>
      <c r="D2" s="48" t="s">
        <v>11</v>
      </c>
      <c r="E2" s="4" t="s">
        <v>90</v>
      </c>
      <c r="F2" s="48" t="s">
        <v>4</v>
      </c>
      <c r="G2" s="4" t="s">
        <v>91</v>
      </c>
      <c r="H2" s="48" t="s">
        <v>5</v>
      </c>
      <c r="I2" s="4" t="s">
        <v>92</v>
      </c>
      <c r="J2" s="48" t="s">
        <v>6</v>
      </c>
      <c r="K2" s="4" t="s">
        <v>93</v>
      </c>
      <c r="L2" s="48" t="s">
        <v>7</v>
      </c>
      <c r="M2" s="48" t="s">
        <v>0</v>
      </c>
      <c r="N2" s="48" t="s">
        <v>9</v>
      </c>
    </row>
    <row r="3" spans="1:14" ht="12" customHeight="1">
      <c r="A3" s="49"/>
      <c r="B3" s="49"/>
      <c r="C3" s="49"/>
      <c r="D3" s="49"/>
      <c r="E3" s="22" t="s">
        <v>36</v>
      </c>
      <c r="F3" s="49"/>
      <c r="G3" s="22" t="s">
        <v>38</v>
      </c>
      <c r="H3" s="49"/>
      <c r="I3" s="22" t="s">
        <v>39</v>
      </c>
      <c r="J3" s="49"/>
      <c r="K3" s="22" t="s">
        <v>37</v>
      </c>
      <c r="L3" s="49"/>
      <c r="M3" s="49"/>
      <c r="N3" s="49"/>
    </row>
    <row r="4" spans="1:14" ht="12.75" customHeight="1">
      <c r="A4" s="15">
        <v>1</v>
      </c>
      <c r="B4" s="18" t="s">
        <v>31</v>
      </c>
      <c r="C4" s="5">
        <v>47</v>
      </c>
      <c r="D4" s="6">
        <v>4.4893617021276597</v>
      </c>
      <c r="E4" s="5"/>
      <c r="F4" s="3">
        <f t="shared" ref="F4:F12" si="0">E4/C4</f>
        <v>0</v>
      </c>
      <c r="G4" s="5">
        <v>4</v>
      </c>
      <c r="H4" s="3">
        <f t="shared" ref="H4:H10" si="1">G4/C4</f>
        <v>8.5106382978723402E-2</v>
      </c>
      <c r="I4" s="5">
        <v>16</v>
      </c>
      <c r="J4" s="3">
        <f t="shared" ref="J4:J12" si="2">I4/C4</f>
        <v>0.34042553191489361</v>
      </c>
      <c r="K4" s="5">
        <v>27</v>
      </c>
      <c r="L4" s="3">
        <f t="shared" ref="L4:L10" si="3">K4/C4</f>
        <v>0.57446808510638303</v>
      </c>
      <c r="M4" s="17">
        <f t="shared" ref="M4:M9" si="4">(K4+I4)/C4</f>
        <v>0.91489361702127658</v>
      </c>
      <c r="N4" s="3">
        <f t="shared" ref="N4:N9" si="5">(K4+I4+G4)/C4</f>
        <v>1</v>
      </c>
    </row>
    <row r="5" spans="1:14" ht="12.75" customHeight="1">
      <c r="A5" s="15">
        <v>1</v>
      </c>
      <c r="B5" s="18" t="s">
        <v>34</v>
      </c>
      <c r="C5" s="5">
        <v>72</v>
      </c>
      <c r="D5" s="6">
        <v>4.4861111111111107</v>
      </c>
      <c r="E5" s="5"/>
      <c r="F5" s="3">
        <f t="shared" si="0"/>
        <v>0</v>
      </c>
      <c r="G5" s="5">
        <v>4</v>
      </c>
      <c r="H5" s="3">
        <f t="shared" si="1"/>
        <v>5.5555555555555552E-2</v>
      </c>
      <c r="I5" s="5">
        <v>29</v>
      </c>
      <c r="J5" s="3">
        <f t="shared" si="2"/>
        <v>0.40277777777777779</v>
      </c>
      <c r="K5" s="5">
        <v>39</v>
      </c>
      <c r="L5" s="3">
        <f t="shared" si="3"/>
        <v>0.54166666666666663</v>
      </c>
      <c r="M5" s="3">
        <f t="shared" si="4"/>
        <v>0.94444444444444442</v>
      </c>
      <c r="N5" s="3">
        <f t="shared" si="5"/>
        <v>1</v>
      </c>
    </row>
    <row r="6" spans="1:14" ht="12.75" customHeight="1">
      <c r="A6" s="15">
        <v>2</v>
      </c>
      <c r="B6" s="18" t="s">
        <v>32</v>
      </c>
      <c r="C6" s="5">
        <v>86</v>
      </c>
      <c r="D6" s="6">
        <v>4.3604651162790695</v>
      </c>
      <c r="E6" s="5">
        <v>2</v>
      </c>
      <c r="F6" s="3">
        <f t="shared" si="0"/>
        <v>2.3255813953488372E-2</v>
      </c>
      <c r="G6" s="5">
        <v>7</v>
      </c>
      <c r="H6" s="3">
        <f t="shared" si="1"/>
        <v>8.1395348837209308E-2</v>
      </c>
      <c r="I6" s="5">
        <v>35</v>
      </c>
      <c r="J6" s="3">
        <f t="shared" si="2"/>
        <v>0.40697674418604651</v>
      </c>
      <c r="K6" s="5">
        <v>42</v>
      </c>
      <c r="L6" s="3">
        <f t="shared" si="3"/>
        <v>0.48837209302325579</v>
      </c>
      <c r="M6" s="3">
        <f t="shared" si="4"/>
        <v>0.89534883720930236</v>
      </c>
      <c r="N6" s="3">
        <f t="shared" si="5"/>
        <v>0.97674418604651159</v>
      </c>
    </row>
    <row r="7" spans="1:14" ht="12.75" customHeight="1">
      <c r="A7" s="15">
        <v>3</v>
      </c>
      <c r="B7" s="18" t="s">
        <v>33</v>
      </c>
      <c r="C7" s="5">
        <v>19</v>
      </c>
      <c r="D7" s="6">
        <v>4.166666666666667</v>
      </c>
      <c r="E7" s="5"/>
      <c r="F7" s="3">
        <f t="shared" si="0"/>
        <v>0</v>
      </c>
      <c r="G7" s="5">
        <v>1</v>
      </c>
      <c r="H7" s="3">
        <f t="shared" si="1"/>
        <v>5.2631578947368418E-2</v>
      </c>
      <c r="I7" s="5">
        <v>14</v>
      </c>
      <c r="J7" s="3">
        <f t="shared" si="2"/>
        <v>0.73684210526315785</v>
      </c>
      <c r="K7" s="5">
        <v>4</v>
      </c>
      <c r="L7" s="3">
        <f t="shared" si="3"/>
        <v>0.21052631578947367</v>
      </c>
      <c r="M7" s="17">
        <f t="shared" si="4"/>
        <v>0.94736842105263153</v>
      </c>
      <c r="N7" s="3">
        <f t="shared" si="5"/>
        <v>1</v>
      </c>
    </row>
    <row r="8" spans="1:14" ht="12.75" customHeight="1">
      <c r="A8" s="15">
        <v>4</v>
      </c>
      <c r="B8" s="18" t="s">
        <v>30</v>
      </c>
      <c r="C8" s="5">
        <v>3</v>
      </c>
      <c r="D8" s="6">
        <v>4</v>
      </c>
      <c r="E8" s="5"/>
      <c r="F8" s="3">
        <f t="shared" si="0"/>
        <v>0</v>
      </c>
      <c r="G8" s="5"/>
      <c r="H8" s="3">
        <f t="shared" si="1"/>
        <v>0</v>
      </c>
      <c r="I8" s="5">
        <v>3</v>
      </c>
      <c r="J8" s="3">
        <f t="shared" si="2"/>
        <v>1</v>
      </c>
      <c r="K8" s="5"/>
      <c r="L8" s="3">
        <f t="shared" si="3"/>
        <v>0</v>
      </c>
      <c r="M8" s="3">
        <f t="shared" si="4"/>
        <v>1</v>
      </c>
      <c r="N8" s="3">
        <f t="shared" si="5"/>
        <v>1</v>
      </c>
    </row>
    <row r="9" spans="1:14" ht="12.75" customHeight="1">
      <c r="A9" s="15">
        <v>5</v>
      </c>
      <c r="B9" s="18" t="s">
        <v>35</v>
      </c>
      <c r="C9" s="5">
        <v>11</v>
      </c>
      <c r="D9" s="6">
        <v>2.8</v>
      </c>
      <c r="E9" s="5">
        <v>3</v>
      </c>
      <c r="F9" s="3">
        <f t="shared" si="0"/>
        <v>0.27272727272727271</v>
      </c>
      <c r="G9" s="5">
        <v>7</v>
      </c>
      <c r="H9" s="3">
        <f t="shared" si="1"/>
        <v>0.63636363636363635</v>
      </c>
      <c r="I9" s="5">
        <v>1</v>
      </c>
      <c r="J9" s="3">
        <f t="shared" si="2"/>
        <v>9.0909090909090912E-2</v>
      </c>
      <c r="K9" s="5"/>
      <c r="L9" s="3">
        <f t="shared" si="3"/>
        <v>0</v>
      </c>
      <c r="M9" s="3">
        <f t="shared" si="4"/>
        <v>9.0909090909090912E-2</v>
      </c>
      <c r="N9" s="3">
        <f t="shared" si="5"/>
        <v>0.72727272727272729</v>
      </c>
    </row>
    <row r="10" spans="1:14" ht="28.5" customHeight="1">
      <c r="A10" s="45" t="s">
        <v>61</v>
      </c>
      <c r="B10" s="46"/>
      <c r="C10" s="12">
        <f>SUM(C4:C9)</f>
        <v>238</v>
      </c>
      <c r="D10" s="14">
        <v>4.3</v>
      </c>
      <c r="E10" s="12">
        <f>SUM(E4:E9)</f>
        <v>5</v>
      </c>
      <c r="F10" s="13">
        <f t="shared" si="0"/>
        <v>2.100840336134454E-2</v>
      </c>
      <c r="G10" s="12">
        <f>SUM(G4:G9)</f>
        <v>23</v>
      </c>
      <c r="H10" s="13">
        <f t="shared" si="1"/>
        <v>9.6638655462184878E-2</v>
      </c>
      <c r="I10" s="12">
        <f>SUM(I4:I9)</f>
        <v>98</v>
      </c>
      <c r="J10" s="13">
        <f t="shared" si="2"/>
        <v>0.41176470588235292</v>
      </c>
      <c r="K10" s="12">
        <f>SUM(K4:K9)</f>
        <v>112</v>
      </c>
      <c r="L10" s="13">
        <f t="shared" si="3"/>
        <v>0.47058823529411764</v>
      </c>
      <c r="M10" s="13">
        <f>(I10+K10)/C10</f>
        <v>0.88235294117647056</v>
      </c>
      <c r="N10" s="13">
        <f>(G10+I10+K10)/C10</f>
        <v>0.97899159663865543</v>
      </c>
    </row>
    <row r="11" spans="1:14" ht="25.5" customHeight="1">
      <c r="A11" s="21"/>
      <c r="B11" s="20" t="s">
        <v>42</v>
      </c>
      <c r="C11" s="5">
        <v>2</v>
      </c>
      <c r="D11" s="6">
        <v>3</v>
      </c>
      <c r="E11" s="5">
        <v>1</v>
      </c>
      <c r="F11" s="3">
        <f t="shared" si="0"/>
        <v>0.5</v>
      </c>
      <c r="G11" s="5"/>
      <c r="H11" s="3"/>
      <c r="I11" s="5">
        <v>1</v>
      </c>
      <c r="J11" s="3">
        <f t="shared" si="2"/>
        <v>0.5</v>
      </c>
      <c r="K11" s="5"/>
      <c r="L11" s="3"/>
      <c r="M11" s="3"/>
      <c r="N11" s="3"/>
    </row>
    <row r="12" spans="1:14" ht="24" customHeight="1">
      <c r="A12" s="45" t="s">
        <v>62</v>
      </c>
      <c r="B12" s="46"/>
      <c r="C12" s="12">
        <f>C10+C11</f>
        <v>240</v>
      </c>
      <c r="D12" s="14">
        <v>4.3</v>
      </c>
      <c r="E12" s="12">
        <f>E10+E11</f>
        <v>6</v>
      </c>
      <c r="F12" s="13">
        <f t="shared" si="0"/>
        <v>2.5000000000000001E-2</v>
      </c>
      <c r="G12" s="12">
        <f>G10+G11</f>
        <v>23</v>
      </c>
      <c r="H12" s="13">
        <f>G12/C12</f>
        <v>9.583333333333334E-2</v>
      </c>
      <c r="I12" s="12">
        <f>I10+I11</f>
        <v>99</v>
      </c>
      <c r="J12" s="13">
        <f t="shared" si="2"/>
        <v>0.41249999999999998</v>
      </c>
      <c r="K12" s="12">
        <f>K10+K11</f>
        <v>112</v>
      </c>
      <c r="L12" s="13">
        <f>K12/C12</f>
        <v>0.46666666666666667</v>
      </c>
      <c r="M12" s="13">
        <f>(I12+K12)/C12</f>
        <v>0.87916666666666665</v>
      </c>
      <c r="N12" s="13">
        <f>(G12+I12+K12)/C12</f>
        <v>0.97499999999999998</v>
      </c>
    </row>
    <row r="13" spans="1:14" ht="14.25" customHeight="1"/>
    <row r="14" spans="1:14" ht="18.75" customHeight="1">
      <c r="B14" s="27" t="s">
        <v>43</v>
      </c>
      <c r="C14" s="28" t="s">
        <v>59</v>
      </c>
      <c r="D14" s="23"/>
    </row>
    <row r="16" spans="1:14">
      <c r="B16" s="24" t="s">
        <v>32</v>
      </c>
      <c r="C16" s="16" t="s">
        <v>46</v>
      </c>
      <c r="D16" s="2" t="s">
        <v>44</v>
      </c>
    </row>
    <row r="17" spans="1:12">
      <c r="B17" s="24" t="s">
        <v>34</v>
      </c>
      <c r="C17" s="16" t="s">
        <v>46</v>
      </c>
      <c r="D17" s="2" t="s">
        <v>44</v>
      </c>
    </row>
    <row r="18" spans="1:12">
      <c r="B18" s="24" t="s">
        <v>31</v>
      </c>
      <c r="C18" s="16" t="s">
        <v>45</v>
      </c>
      <c r="D18" s="2" t="s">
        <v>44</v>
      </c>
    </row>
    <row r="19" spans="1:12">
      <c r="B19" s="24" t="s">
        <v>33</v>
      </c>
      <c r="C19" s="16" t="s">
        <v>47</v>
      </c>
      <c r="D19" s="2" t="s">
        <v>44</v>
      </c>
    </row>
    <row r="20" spans="1:12">
      <c r="B20" s="25"/>
    </row>
    <row r="21" spans="1:12">
      <c r="B21" s="25"/>
    </row>
    <row r="22" spans="1:12">
      <c r="B22" s="29" t="s">
        <v>48</v>
      </c>
      <c r="C22" s="50" t="s">
        <v>60</v>
      </c>
      <c r="D22" s="50"/>
    </row>
    <row r="23" spans="1:12">
      <c r="B23" s="25"/>
    </row>
    <row r="24" spans="1:12">
      <c r="B24" s="26" t="s">
        <v>32</v>
      </c>
      <c r="C24" s="19" t="s">
        <v>45</v>
      </c>
    </row>
    <row r="25" spans="1:12">
      <c r="B25" s="24" t="s">
        <v>49</v>
      </c>
      <c r="C25" s="16" t="s">
        <v>54</v>
      </c>
      <c r="D25" s="16" t="s">
        <v>57</v>
      </c>
    </row>
    <row r="26" spans="1:12">
      <c r="B26" s="24" t="s">
        <v>50</v>
      </c>
      <c r="C26" s="16" t="s">
        <v>54</v>
      </c>
      <c r="D26" s="16" t="s">
        <v>57</v>
      </c>
    </row>
    <row r="27" spans="1:12">
      <c r="B27" s="24" t="s">
        <v>52</v>
      </c>
      <c r="C27" s="16" t="s">
        <v>54</v>
      </c>
      <c r="D27" s="16" t="s">
        <v>57</v>
      </c>
    </row>
    <row r="28" spans="1:12">
      <c r="B28" s="24" t="s">
        <v>51</v>
      </c>
      <c r="C28" s="16" t="s">
        <v>55</v>
      </c>
      <c r="D28" s="16" t="s">
        <v>57</v>
      </c>
      <c r="L28" s="42">
        <v>42165</v>
      </c>
    </row>
    <row r="29" spans="1:12" ht="15">
      <c r="A29" s="40"/>
      <c r="B29" s="24" t="s">
        <v>53</v>
      </c>
      <c r="C29" s="16" t="s">
        <v>56</v>
      </c>
      <c r="D29" s="16" t="s">
        <v>58</v>
      </c>
      <c r="L29" s="43" t="s">
        <v>95</v>
      </c>
    </row>
    <row r="32" spans="1:12">
      <c r="A32" s="41" t="s">
        <v>94</v>
      </c>
    </row>
    <row r="34" spans="4:4">
      <c r="D34" s="1"/>
    </row>
    <row r="36" spans="4:4">
      <c r="D36" s="2" t="s">
        <v>12</v>
      </c>
    </row>
    <row r="38" spans="4:4">
      <c r="D38" s="2" t="s">
        <v>12</v>
      </c>
    </row>
    <row r="40" spans="4:4">
      <c r="D40" s="2" t="s">
        <v>12</v>
      </c>
    </row>
    <row r="42" spans="4:4">
      <c r="D42" s="2" t="s">
        <v>12</v>
      </c>
    </row>
    <row r="44" spans="4:4">
      <c r="D44" s="2" t="s">
        <v>12</v>
      </c>
    </row>
  </sheetData>
  <mergeCells count="14">
    <mergeCell ref="N2:N3"/>
    <mergeCell ref="A10:B10"/>
    <mergeCell ref="A12:B12"/>
    <mergeCell ref="C22:D22"/>
    <mergeCell ref="B1:N1"/>
    <mergeCell ref="A2:A3"/>
    <mergeCell ref="B2:B3"/>
    <mergeCell ref="C2:C3"/>
    <mergeCell ref="D2:D3"/>
    <mergeCell ref="F2:F3"/>
    <mergeCell ref="H2:H3"/>
    <mergeCell ref="J2:J3"/>
    <mergeCell ref="L2:L3"/>
    <mergeCell ref="M2:M3"/>
  </mergeCells>
  <pageMargins left="0.59055118110236227" right="0" top="0.39370078740157483" bottom="0" header="0.51181102362204722" footer="0.51181102362204722"/>
  <pageSetup paperSize="9" scale="90" fitToWidth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N53"/>
  <sheetViews>
    <sheetView workbookViewId="0">
      <selection activeCell="E16" sqref="E16"/>
    </sheetView>
  </sheetViews>
  <sheetFormatPr defaultRowHeight="12.75"/>
  <cols>
    <col min="1" max="1" width="9.140625" style="2"/>
    <col min="2" max="2" width="33.28515625" style="2" bestFit="1" customWidth="1"/>
    <col min="3" max="3" width="13" style="2" customWidth="1"/>
    <col min="4" max="4" width="10.42578125" style="2" customWidth="1"/>
    <col min="5" max="5" width="5.28515625" style="2" customWidth="1"/>
    <col min="6" max="6" width="7" style="2" customWidth="1"/>
    <col min="7" max="7" width="7.85546875" style="2" customWidth="1"/>
    <col min="8" max="8" width="8.5703125" style="2" customWidth="1"/>
    <col min="9" max="9" width="6.5703125" style="2" bestFit="1" customWidth="1"/>
    <col min="10" max="10" width="11.5703125" style="2" customWidth="1"/>
    <col min="11" max="11" width="7.7109375" style="2" customWidth="1"/>
    <col min="12" max="12" width="10.7109375" style="2" customWidth="1"/>
    <col min="13" max="13" width="10" style="2" customWidth="1"/>
    <col min="14" max="14" width="8.5703125" style="2" customWidth="1"/>
    <col min="15" max="21" width="12.7109375" style="2" bestFit="1" customWidth="1"/>
    <col min="22" max="22" width="12" style="2" bestFit="1" customWidth="1"/>
    <col min="23" max="16384" width="9.140625" style="2"/>
  </cols>
  <sheetData>
    <row r="1" spans="1:14" ht="21.75" customHeight="1">
      <c r="B1" s="47" t="s">
        <v>87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27.75" customHeight="1">
      <c r="A2" s="48" t="s">
        <v>3</v>
      </c>
      <c r="B2" s="48" t="s">
        <v>16</v>
      </c>
      <c r="C2" s="48" t="s">
        <v>1</v>
      </c>
      <c r="D2" s="51" t="s">
        <v>11</v>
      </c>
      <c r="E2" s="4" t="s">
        <v>90</v>
      </c>
      <c r="F2" s="48" t="s">
        <v>4</v>
      </c>
      <c r="G2" s="4" t="s">
        <v>91</v>
      </c>
      <c r="H2" s="48" t="s">
        <v>5</v>
      </c>
      <c r="I2" s="4" t="s">
        <v>92</v>
      </c>
      <c r="J2" s="48" t="s">
        <v>6</v>
      </c>
      <c r="K2" s="4" t="s">
        <v>93</v>
      </c>
      <c r="L2" s="48" t="s">
        <v>7</v>
      </c>
      <c r="M2" s="48" t="s">
        <v>0</v>
      </c>
      <c r="N2" s="48" t="s">
        <v>9</v>
      </c>
    </row>
    <row r="3" spans="1:14" ht="12" customHeight="1">
      <c r="A3" s="49"/>
      <c r="B3" s="49"/>
      <c r="C3" s="49"/>
      <c r="D3" s="52"/>
      <c r="E3" s="22" t="s">
        <v>36</v>
      </c>
      <c r="F3" s="49"/>
      <c r="G3" s="22" t="s">
        <v>38</v>
      </c>
      <c r="H3" s="49"/>
      <c r="I3" s="22" t="s">
        <v>39</v>
      </c>
      <c r="J3" s="49"/>
      <c r="K3" s="22" t="s">
        <v>37</v>
      </c>
      <c r="L3" s="49"/>
      <c r="M3" s="49"/>
      <c r="N3" s="49"/>
    </row>
    <row r="4" spans="1:14" ht="18.75" customHeight="1">
      <c r="A4" s="15">
        <v>1</v>
      </c>
      <c r="B4" s="18" t="s">
        <v>18</v>
      </c>
      <c r="C4" s="5">
        <v>18</v>
      </c>
      <c r="D4" s="38">
        <v>4.7222222222222223</v>
      </c>
      <c r="E4" s="5"/>
      <c r="F4" s="3">
        <f t="shared" ref="F4:F17" si="0">E4/C4</f>
        <v>0</v>
      </c>
      <c r="G4" s="5"/>
      <c r="H4" s="3">
        <f t="shared" ref="H4:H19" si="1">G4/C4</f>
        <v>0</v>
      </c>
      <c r="I4" s="5">
        <v>5</v>
      </c>
      <c r="J4" s="3">
        <f t="shared" ref="J4:J17" si="2">I4/C4</f>
        <v>0.27777777777777779</v>
      </c>
      <c r="K4" s="5">
        <v>13</v>
      </c>
      <c r="L4" s="3">
        <f t="shared" ref="L4:L17" si="3">K4/C4</f>
        <v>0.72222222222222221</v>
      </c>
      <c r="M4" s="3">
        <f t="shared" ref="M4:M16" si="4">(K4+I4)/C4</f>
        <v>1</v>
      </c>
      <c r="N4" s="3">
        <f t="shared" ref="N4:N16" si="5">(K4+I4+G4)/C4</f>
        <v>1</v>
      </c>
    </row>
    <row r="5" spans="1:14" ht="12.75" customHeight="1">
      <c r="A5" s="15">
        <v>2</v>
      </c>
      <c r="B5" s="18" t="s">
        <v>21</v>
      </c>
      <c r="C5" s="5">
        <v>14</v>
      </c>
      <c r="D5" s="38">
        <v>4.6428571428571432</v>
      </c>
      <c r="E5" s="5"/>
      <c r="F5" s="3">
        <f t="shared" si="0"/>
        <v>0</v>
      </c>
      <c r="G5" s="5">
        <v>1</v>
      </c>
      <c r="H5" s="3">
        <f t="shared" si="1"/>
        <v>7.1428571428571425E-2</v>
      </c>
      <c r="I5" s="5">
        <v>3</v>
      </c>
      <c r="J5" s="3">
        <f t="shared" si="2"/>
        <v>0.21428571428571427</v>
      </c>
      <c r="K5" s="5">
        <v>10</v>
      </c>
      <c r="L5" s="3">
        <f t="shared" si="3"/>
        <v>0.7142857142857143</v>
      </c>
      <c r="M5" s="17">
        <f t="shared" si="4"/>
        <v>0.9285714285714286</v>
      </c>
      <c r="N5" s="3">
        <f t="shared" si="5"/>
        <v>1</v>
      </c>
    </row>
    <row r="6" spans="1:14" ht="12.75" customHeight="1">
      <c r="A6" s="15">
        <v>2</v>
      </c>
      <c r="B6" s="18" t="s">
        <v>27</v>
      </c>
      <c r="C6" s="5">
        <v>5</v>
      </c>
      <c r="D6" s="38">
        <v>4.5999999999999996</v>
      </c>
      <c r="E6" s="5"/>
      <c r="F6" s="3">
        <f t="shared" si="0"/>
        <v>0</v>
      </c>
      <c r="G6" s="5"/>
      <c r="H6" s="3">
        <f t="shared" si="1"/>
        <v>0</v>
      </c>
      <c r="I6" s="5">
        <v>2</v>
      </c>
      <c r="J6" s="3">
        <f t="shared" si="2"/>
        <v>0.4</v>
      </c>
      <c r="K6" s="5">
        <v>3</v>
      </c>
      <c r="L6" s="3">
        <f t="shared" si="3"/>
        <v>0.6</v>
      </c>
      <c r="M6" s="17">
        <f t="shared" si="4"/>
        <v>1</v>
      </c>
      <c r="N6" s="3">
        <f t="shared" si="5"/>
        <v>1</v>
      </c>
    </row>
    <row r="7" spans="1:14" ht="12.75" customHeight="1">
      <c r="A7" s="15">
        <v>2</v>
      </c>
      <c r="B7" s="18" t="s">
        <v>23</v>
      </c>
      <c r="C7" s="5">
        <v>7</v>
      </c>
      <c r="D7" s="38">
        <v>4.5714285714285712</v>
      </c>
      <c r="E7" s="5"/>
      <c r="F7" s="3">
        <f t="shared" si="0"/>
        <v>0</v>
      </c>
      <c r="G7" s="5"/>
      <c r="H7" s="3">
        <f t="shared" si="1"/>
        <v>0</v>
      </c>
      <c r="I7" s="5">
        <v>3</v>
      </c>
      <c r="J7" s="3">
        <f t="shared" si="2"/>
        <v>0.42857142857142855</v>
      </c>
      <c r="K7" s="5">
        <v>4</v>
      </c>
      <c r="L7" s="3">
        <f t="shared" si="3"/>
        <v>0.5714285714285714</v>
      </c>
      <c r="M7" s="3">
        <f t="shared" si="4"/>
        <v>1</v>
      </c>
      <c r="N7" s="3">
        <f t="shared" si="5"/>
        <v>1</v>
      </c>
    </row>
    <row r="8" spans="1:14" ht="12.75" customHeight="1">
      <c r="A8" s="15">
        <v>3</v>
      </c>
      <c r="B8" s="18" t="s">
        <v>20</v>
      </c>
      <c r="C8" s="5">
        <v>9</v>
      </c>
      <c r="D8" s="38">
        <v>4.4000000000000004</v>
      </c>
      <c r="E8" s="5"/>
      <c r="F8" s="3">
        <f t="shared" si="0"/>
        <v>0</v>
      </c>
      <c r="G8" s="5">
        <v>1</v>
      </c>
      <c r="H8" s="3">
        <f t="shared" si="1"/>
        <v>0.1111111111111111</v>
      </c>
      <c r="I8" s="5">
        <v>3</v>
      </c>
      <c r="J8" s="3">
        <f t="shared" si="2"/>
        <v>0.33333333333333331</v>
      </c>
      <c r="K8" s="5">
        <v>5</v>
      </c>
      <c r="L8" s="3">
        <f t="shared" si="3"/>
        <v>0.55555555555555558</v>
      </c>
      <c r="M8" s="17">
        <f t="shared" si="4"/>
        <v>0.88888888888888884</v>
      </c>
      <c r="N8" s="3">
        <f t="shared" si="5"/>
        <v>1</v>
      </c>
    </row>
    <row r="9" spans="1:14" ht="12.75" customHeight="1">
      <c r="A9" s="15">
        <v>3</v>
      </c>
      <c r="B9" s="18" t="s">
        <v>28</v>
      </c>
      <c r="C9" s="5">
        <v>8</v>
      </c>
      <c r="D9" s="38">
        <v>4.375</v>
      </c>
      <c r="E9" s="5"/>
      <c r="F9" s="3">
        <f t="shared" si="0"/>
        <v>0</v>
      </c>
      <c r="G9" s="5"/>
      <c r="H9" s="3">
        <f t="shared" si="1"/>
        <v>0</v>
      </c>
      <c r="I9" s="5">
        <v>5</v>
      </c>
      <c r="J9" s="3">
        <f t="shared" si="2"/>
        <v>0.625</v>
      </c>
      <c r="K9" s="5">
        <v>3</v>
      </c>
      <c r="L9" s="3">
        <f t="shared" si="3"/>
        <v>0.375</v>
      </c>
      <c r="M9" s="17">
        <f t="shared" si="4"/>
        <v>1</v>
      </c>
      <c r="N9" s="3">
        <f t="shared" si="5"/>
        <v>1</v>
      </c>
    </row>
    <row r="10" spans="1:14" ht="12.75" customHeight="1">
      <c r="A10" s="15">
        <v>4</v>
      </c>
      <c r="B10" s="18" t="s">
        <v>26</v>
      </c>
      <c r="C10" s="5">
        <v>36</v>
      </c>
      <c r="D10" s="38">
        <v>4.0555555555555554</v>
      </c>
      <c r="E10" s="5">
        <v>1</v>
      </c>
      <c r="F10" s="3">
        <f t="shared" si="0"/>
        <v>2.7777777777777776E-2</v>
      </c>
      <c r="G10" s="5">
        <v>8</v>
      </c>
      <c r="H10" s="3">
        <f t="shared" si="1"/>
        <v>0.22222222222222221</v>
      </c>
      <c r="I10" s="5">
        <v>15</v>
      </c>
      <c r="J10" s="3">
        <f t="shared" si="2"/>
        <v>0.41666666666666669</v>
      </c>
      <c r="K10" s="5">
        <v>12</v>
      </c>
      <c r="L10" s="3">
        <f t="shared" si="3"/>
        <v>0.33333333333333331</v>
      </c>
      <c r="M10" s="3">
        <f t="shared" si="4"/>
        <v>0.75</v>
      </c>
      <c r="N10" s="3">
        <f t="shared" si="5"/>
        <v>0.97222222222222221</v>
      </c>
    </row>
    <row r="11" spans="1:14" ht="12.75" customHeight="1">
      <c r="A11" s="15">
        <v>5</v>
      </c>
      <c r="B11" s="18" t="s">
        <v>19</v>
      </c>
      <c r="C11" s="5">
        <v>8</v>
      </c>
      <c r="D11" s="38">
        <v>4</v>
      </c>
      <c r="E11" s="5"/>
      <c r="F11" s="3">
        <f t="shared" si="0"/>
        <v>0</v>
      </c>
      <c r="G11" s="5">
        <v>3</v>
      </c>
      <c r="H11" s="3">
        <f t="shared" si="1"/>
        <v>0.375</v>
      </c>
      <c r="I11" s="5">
        <v>2</v>
      </c>
      <c r="J11" s="3">
        <f t="shared" si="2"/>
        <v>0.25</v>
      </c>
      <c r="K11" s="5">
        <v>3</v>
      </c>
      <c r="L11" s="3">
        <f t="shared" si="3"/>
        <v>0.375</v>
      </c>
      <c r="M11" s="3">
        <f t="shared" si="4"/>
        <v>0.625</v>
      </c>
      <c r="N11" s="3">
        <f t="shared" si="5"/>
        <v>1</v>
      </c>
    </row>
    <row r="12" spans="1:14" ht="12.75" customHeight="1">
      <c r="A12" s="15">
        <v>5</v>
      </c>
      <c r="B12" s="18" t="s">
        <v>22</v>
      </c>
      <c r="C12" s="5">
        <v>36</v>
      </c>
      <c r="D12" s="38">
        <v>4</v>
      </c>
      <c r="E12" s="5"/>
      <c r="F12" s="3">
        <f t="shared" si="0"/>
        <v>0</v>
      </c>
      <c r="G12" s="5">
        <v>9</v>
      </c>
      <c r="H12" s="3">
        <f t="shared" si="1"/>
        <v>0.25</v>
      </c>
      <c r="I12" s="5">
        <v>18</v>
      </c>
      <c r="J12" s="3">
        <f t="shared" si="2"/>
        <v>0.5</v>
      </c>
      <c r="K12" s="5">
        <v>9</v>
      </c>
      <c r="L12" s="3">
        <f t="shared" si="3"/>
        <v>0.25</v>
      </c>
      <c r="M12" s="3">
        <f t="shared" si="4"/>
        <v>0.75</v>
      </c>
      <c r="N12" s="3">
        <f t="shared" si="5"/>
        <v>1</v>
      </c>
    </row>
    <row r="13" spans="1:14" ht="12.75" customHeight="1">
      <c r="A13" s="15">
        <v>5</v>
      </c>
      <c r="B13" s="18" t="s">
        <v>25</v>
      </c>
      <c r="C13" s="5">
        <v>7</v>
      </c>
      <c r="D13" s="38">
        <v>4</v>
      </c>
      <c r="E13" s="5"/>
      <c r="F13" s="3">
        <f t="shared" si="0"/>
        <v>0</v>
      </c>
      <c r="G13" s="5">
        <v>1</v>
      </c>
      <c r="H13" s="3">
        <f t="shared" si="1"/>
        <v>0.14285714285714285</v>
      </c>
      <c r="I13" s="5">
        <v>5</v>
      </c>
      <c r="J13" s="3">
        <f t="shared" si="2"/>
        <v>0.7142857142857143</v>
      </c>
      <c r="K13" s="5">
        <v>1</v>
      </c>
      <c r="L13" s="3">
        <f t="shared" si="3"/>
        <v>0.14285714285714285</v>
      </c>
      <c r="M13" s="3">
        <f t="shared" si="4"/>
        <v>0.8571428571428571</v>
      </c>
      <c r="N13" s="3">
        <f t="shared" si="5"/>
        <v>1</v>
      </c>
    </row>
    <row r="14" spans="1:14" ht="12.75" customHeight="1">
      <c r="A14" s="15">
        <v>6</v>
      </c>
      <c r="B14" s="18" t="s">
        <v>29</v>
      </c>
      <c r="C14" s="5">
        <v>7</v>
      </c>
      <c r="D14" s="38">
        <v>3.8571428571428572</v>
      </c>
      <c r="E14" s="5"/>
      <c r="F14" s="3">
        <f t="shared" si="0"/>
        <v>0</v>
      </c>
      <c r="G14" s="5">
        <v>2</v>
      </c>
      <c r="H14" s="3">
        <f t="shared" si="1"/>
        <v>0.2857142857142857</v>
      </c>
      <c r="I14" s="5">
        <v>4</v>
      </c>
      <c r="J14" s="3">
        <f t="shared" si="2"/>
        <v>0.5714285714285714</v>
      </c>
      <c r="K14" s="5">
        <v>1</v>
      </c>
      <c r="L14" s="3">
        <f t="shared" si="3"/>
        <v>0.14285714285714285</v>
      </c>
      <c r="M14" s="17">
        <f t="shared" si="4"/>
        <v>0.7142857142857143</v>
      </c>
      <c r="N14" s="3">
        <f t="shared" si="5"/>
        <v>1</v>
      </c>
    </row>
    <row r="15" spans="1:14" ht="12.75" customHeight="1">
      <c r="A15" s="15">
        <v>7</v>
      </c>
      <c r="B15" s="18" t="s">
        <v>17</v>
      </c>
      <c r="C15" s="5">
        <v>14</v>
      </c>
      <c r="D15" s="38">
        <v>3.7857142857142856</v>
      </c>
      <c r="E15" s="5">
        <v>1</v>
      </c>
      <c r="F15" s="3">
        <f t="shared" si="0"/>
        <v>7.1428571428571425E-2</v>
      </c>
      <c r="G15" s="5">
        <v>3</v>
      </c>
      <c r="H15" s="3">
        <f t="shared" si="1"/>
        <v>0.21428571428571427</v>
      </c>
      <c r="I15" s="5">
        <v>8</v>
      </c>
      <c r="J15" s="3">
        <f t="shared" si="2"/>
        <v>0.5714285714285714</v>
      </c>
      <c r="K15" s="5">
        <v>2</v>
      </c>
      <c r="L15" s="3">
        <f t="shared" si="3"/>
        <v>0.14285714285714285</v>
      </c>
      <c r="M15" s="17">
        <f t="shared" si="4"/>
        <v>0.7142857142857143</v>
      </c>
      <c r="N15" s="3">
        <f t="shared" si="5"/>
        <v>0.9285714285714286</v>
      </c>
    </row>
    <row r="16" spans="1:14" ht="12.75" customHeight="1">
      <c r="A16" s="15">
        <v>7</v>
      </c>
      <c r="B16" s="18" t="s">
        <v>24</v>
      </c>
      <c r="C16" s="5">
        <v>4</v>
      </c>
      <c r="D16" s="38">
        <v>3.75</v>
      </c>
      <c r="E16" s="5">
        <v>1</v>
      </c>
      <c r="F16" s="3">
        <f t="shared" si="0"/>
        <v>0.25</v>
      </c>
      <c r="G16" s="5"/>
      <c r="H16" s="3">
        <f t="shared" si="1"/>
        <v>0</v>
      </c>
      <c r="I16" s="5">
        <v>2</v>
      </c>
      <c r="J16" s="3">
        <f t="shared" si="2"/>
        <v>0.5</v>
      </c>
      <c r="K16" s="5">
        <v>1</v>
      </c>
      <c r="L16" s="3">
        <f t="shared" si="3"/>
        <v>0.25</v>
      </c>
      <c r="M16" s="17">
        <f t="shared" si="4"/>
        <v>0.75</v>
      </c>
      <c r="N16" s="3">
        <f t="shared" si="5"/>
        <v>0.75</v>
      </c>
    </row>
    <row r="17" spans="1:14" ht="28.5" customHeight="1">
      <c r="A17" s="45" t="s">
        <v>64</v>
      </c>
      <c r="B17" s="46"/>
      <c r="C17" s="12">
        <f>SUM(C4:C16)</f>
        <v>173</v>
      </c>
      <c r="D17" s="14">
        <v>4.2</v>
      </c>
      <c r="E17" s="12">
        <f>SUM(E4:E16)</f>
        <v>3</v>
      </c>
      <c r="F17" s="13">
        <f t="shared" si="0"/>
        <v>1.7341040462427744E-2</v>
      </c>
      <c r="G17" s="12">
        <f>SUM(G4:G16)</f>
        <v>28</v>
      </c>
      <c r="H17" s="13">
        <f t="shared" si="1"/>
        <v>0.16184971098265896</v>
      </c>
      <c r="I17" s="12">
        <f>SUM(I4:I16)</f>
        <v>75</v>
      </c>
      <c r="J17" s="13">
        <f t="shared" si="2"/>
        <v>0.43352601156069365</v>
      </c>
      <c r="K17" s="12">
        <f>SUM(K4:K16)</f>
        <v>67</v>
      </c>
      <c r="L17" s="13">
        <f t="shared" si="3"/>
        <v>0.38728323699421963</v>
      </c>
      <c r="M17" s="13">
        <f>(I17+K17)/C17</f>
        <v>0.82080924855491333</v>
      </c>
      <c r="N17" s="13">
        <f>(G17+I17+K17)/C17</f>
        <v>0.98265895953757221</v>
      </c>
    </row>
    <row r="18" spans="1:14" ht="25.5">
      <c r="A18" s="21"/>
      <c r="B18" s="20" t="s">
        <v>40</v>
      </c>
      <c r="C18" s="5">
        <v>1</v>
      </c>
      <c r="D18" s="38">
        <v>3</v>
      </c>
      <c r="E18" s="5"/>
      <c r="F18" s="3"/>
      <c r="G18" s="5">
        <v>1</v>
      </c>
      <c r="H18" s="3">
        <f t="shared" si="1"/>
        <v>1</v>
      </c>
      <c r="I18" s="5"/>
      <c r="J18" s="3"/>
      <c r="K18" s="5"/>
      <c r="L18" s="3"/>
      <c r="M18" s="3"/>
      <c r="N18" s="3"/>
    </row>
    <row r="19" spans="1:14" ht="24" customHeight="1">
      <c r="A19" s="45" t="s">
        <v>63</v>
      </c>
      <c r="B19" s="46"/>
      <c r="C19" s="12">
        <f>C17+C18</f>
        <v>174</v>
      </c>
      <c r="D19" s="14">
        <v>4.2</v>
      </c>
      <c r="E19" s="12">
        <f>E17+E18</f>
        <v>3</v>
      </c>
      <c r="F19" s="13">
        <f>E19/C19</f>
        <v>1.7241379310344827E-2</v>
      </c>
      <c r="G19" s="12">
        <f>G17+G18</f>
        <v>29</v>
      </c>
      <c r="H19" s="13">
        <f t="shared" si="1"/>
        <v>0.16666666666666666</v>
      </c>
      <c r="I19" s="12">
        <f>I17+I18</f>
        <v>75</v>
      </c>
      <c r="J19" s="13">
        <f>I19/C19</f>
        <v>0.43103448275862066</v>
      </c>
      <c r="K19" s="12">
        <f>K17+K18</f>
        <v>67</v>
      </c>
      <c r="L19" s="13">
        <f>K19/C19</f>
        <v>0.38505747126436779</v>
      </c>
      <c r="M19" s="13">
        <f>(I19+K19)/C19</f>
        <v>0.81609195402298851</v>
      </c>
      <c r="N19" s="13">
        <f>(G19+I19+K19)/C19</f>
        <v>0.98275862068965514</v>
      </c>
    </row>
    <row r="20" spans="1:14" ht="14.25" customHeight="1"/>
    <row r="21" spans="1:14" ht="18.75" customHeight="1">
      <c r="B21" s="27" t="s">
        <v>43</v>
      </c>
      <c r="C21" s="28" t="s">
        <v>59</v>
      </c>
      <c r="D21" s="23"/>
    </row>
    <row r="22" spans="1:14">
      <c r="B22" s="25"/>
      <c r="C22" s="25"/>
      <c r="D22" s="25"/>
      <c r="E22" s="25"/>
    </row>
    <row r="23" spans="1:14">
      <c r="B23" s="33" t="s">
        <v>18</v>
      </c>
      <c r="C23" s="33" t="s">
        <v>70</v>
      </c>
      <c r="D23" s="33" t="s">
        <v>44</v>
      </c>
      <c r="E23" s="33"/>
    </row>
    <row r="24" spans="1:14">
      <c r="B24" s="33" t="s">
        <v>22</v>
      </c>
      <c r="C24" s="33" t="s">
        <v>71</v>
      </c>
      <c r="D24" s="33" t="s">
        <v>44</v>
      </c>
      <c r="E24" s="33"/>
    </row>
    <row r="25" spans="1:14">
      <c r="B25" s="33" t="s">
        <v>20</v>
      </c>
      <c r="C25" s="33" t="s">
        <v>69</v>
      </c>
      <c r="D25" s="33" t="s">
        <v>44</v>
      </c>
      <c r="E25" s="33"/>
    </row>
    <row r="26" spans="1:14">
      <c r="B26" s="33" t="s">
        <v>21</v>
      </c>
      <c r="C26" s="33" t="s">
        <v>69</v>
      </c>
      <c r="D26" s="33" t="s">
        <v>44</v>
      </c>
      <c r="E26" s="33"/>
    </row>
    <row r="27" spans="1:14">
      <c r="B27" s="33" t="s">
        <v>23</v>
      </c>
      <c r="C27" s="33" t="s">
        <v>69</v>
      </c>
      <c r="D27" s="33" t="s">
        <v>44</v>
      </c>
      <c r="E27" s="33"/>
    </row>
    <row r="28" spans="1:14">
      <c r="A28" s="25"/>
      <c r="B28" s="33" t="s">
        <v>17</v>
      </c>
      <c r="C28" s="33" t="s">
        <v>47</v>
      </c>
      <c r="D28" s="33" t="s">
        <v>44</v>
      </c>
      <c r="E28" s="33"/>
    </row>
    <row r="29" spans="1:14" ht="15.75">
      <c r="A29" s="44"/>
      <c r="B29" s="33" t="s">
        <v>26</v>
      </c>
      <c r="C29" s="33" t="s">
        <v>47</v>
      </c>
      <c r="D29" s="33" t="s">
        <v>44</v>
      </c>
      <c r="E29" s="33"/>
    </row>
    <row r="30" spans="1:14">
      <c r="A30" s="25"/>
      <c r="B30" s="33" t="s">
        <v>27</v>
      </c>
      <c r="C30" s="33" t="s">
        <v>47</v>
      </c>
      <c r="D30" s="33" t="s">
        <v>44</v>
      </c>
      <c r="E30" s="33"/>
    </row>
    <row r="31" spans="1:14">
      <c r="B31" s="33" t="s">
        <v>29</v>
      </c>
      <c r="C31" s="33" t="s">
        <v>47</v>
      </c>
      <c r="D31" s="33" t="s">
        <v>44</v>
      </c>
      <c r="E31" s="33"/>
    </row>
    <row r="32" spans="1:14">
      <c r="B32" s="32"/>
      <c r="C32" s="16"/>
    </row>
    <row r="33" spans="1:12">
      <c r="B33" s="29" t="s">
        <v>48</v>
      </c>
      <c r="C33" s="50" t="s">
        <v>60</v>
      </c>
      <c r="D33" s="50"/>
    </row>
    <row r="34" spans="1:12">
      <c r="B34" s="25"/>
    </row>
    <row r="35" spans="1:12">
      <c r="B35" s="31" t="s">
        <v>65</v>
      </c>
      <c r="C35" s="16"/>
      <c r="D35" s="30" t="s">
        <v>68</v>
      </c>
    </row>
    <row r="36" spans="1:12">
      <c r="B36" s="31" t="s">
        <v>66</v>
      </c>
      <c r="C36" s="16"/>
      <c r="D36" s="30" t="s">
        <v>57</v>
      </c>
      <c r="L36" s="42">
        <v>42165</v>
      </c>
    </row>
    <row r="37" spans="1:12">
      <c r="B37" s="31" t="s">
        <v>67</v>
      </c>
      <c r="C37" s="16"/>
      <c r="D37" s="30" t="s">
        <v>57</v>
      </c>
      <c r="L37" s="43" t="s">
        <v>95</v>
      </c>
    </row>
    <row r="40" spans="1:12">
      <c r="A40" s="41" t="s">
        <v>94</v>
      </c>
    </row>
    <row r="43" spans="1:12">
      <c r="D43" s="1"/>
    </row>
    <row r="45" spans="1:12">
      <c r="D45" s="2" t="s">
        <v>12</v>
      </c>
    </row>
    <row r="47" spans="1:12">
      <c r="D47" s="2" t="s">
        <v>12</v>
      </c>
    </row>
    <row r="49" spans="4:4">
      <c r="D49" s="2" t="s">
        <v>12</v>
      </c>
    </row>
    <row r="51" spans="4:4">
      <c r="D51" s="2" t="s">
        <v>12</v>
      </c>
    </row>
    <row r="53" spans="4:4">
      <c r="D53" s="2" t="s">
        <v>12</v>
      </c>
    </row>
  </sheetData>
  <mergeCells count="14">
    <mergeCell ref="N2:N3"/>
    <mergeCell ref="A17:B17"/>
    <mergeCell ref="A19:B19"/>
    <mergeCell ref="C33:D33"/>
    <mergeCell ref="B1:N1"/>
    <mergeCell ref="A2:A3"/>
    <mergeCell ref="B2:B3"/>
    <mergeCell ref="C2:C3"/>
    <mergeCell ref="D2:D3"/>
    <mergeCell ref="F2:F3"/>
    <mergeCell ref="H2:H3"/>
    <mergeCell ref="J2:J3"/>
    <mergeCell ref="L2:L3"/>
    <mergeCell ref="M2:M3"/>
  </mergeCells>
  <pageMargins left="0.59055118110236227" right="0" top="0.39370078740157483" bottom="0" header="0.51181102362204722" footer="0.51181102362204722"/>
  <pageSetup paperSize="9" scale="90" fitToWidth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32"/>
  <sheetViews>
    <sheetView tabSelected="1" workbookViewId="0">
      <selection activeCell="B7" sqref="B7"/>
    </sheetView>
  </sheetViews>
  <sheetFormatPr defaultRowHeight="15"/>
  <cols>
    <col min="1" max="1" width="52.28515625" style="7" customWidth="1"/>
    <col min="2" max="2" width="28.5703125" style="7" customWidth="1"/>
    <col min="3" max="4" width="24.140625" style="7" customWidth="1"/>
    <col min="5" max="16384" width="9.140625" style="7"/>
  </cols>
  <sheetData>
    <row r="1" spans="1:6" ht="15.75">
      <c r="A1" s="53" t="s">
        <v>88</v>
      </c>
      <c r="B1" s="53"/>
      <c r="C1" s="53"/>
      <c r="D1" s="53"/>
    </row>
    <row r="2" spans="1:6" ht="9.75" customHeight="1">
      <c r="A2" s="8"/>
      <c r="B2" s="8"/>
      <c r="C2" s="8"/>
      <c r="D2" s="8"/>
    </row>
    <row r="3" spans="1:6" ht="28.5" customHeight="1">
      <c r="A3" s="54" t="s">
        <v>89</v>
      </c>
      <c r="B3" s="54"/>
      <c r="C3" s="54"/>
      <c r="D3" s="54"/>
    </row>
    <row r="4" spans="1:6" ht="15" customHeight="1">
      <c r="A4" s="9"/>
      <c r="B4" s="55" t="s">
        <v>72</v>
      </c>
      <c r="C4" s="56"/>
      <c r="D4" s="56"/>
    </row>
    <row r="5" spans="1:6" ht="29.25" customHeight="1">
      <c r="A5" s="9"/>
      <c r="B5" s="10" t="s">
        <v>15</v>
      </c>
      <c r="C5" s="10" t="s">
        <v>13</v>
      </c>
      <c r="D5" s="10" t="s">
        <v>14</v>
      </c>
    </row>
    <row r="6" spans="1:6" ht="29.25" customHeight="1">
      <c r="A6" s="34" t="s">
        <v>73</v>
      </c>
      <c r="B6" s="36">
        <v>644</v>
      </c>
      <c r="C6" s="36">
        <v>393</v>
      </c>
      <c r="D6" s="36">
        <v>251</v>
      </c>
    </row>
    <row r="7" spans="1:6" ht="29.25" customHeight="1">
      <c r="A7" s="34" t="s">
        <v>76</v>
      </c>
      <c r="B7" s="36">
        <f>C7+D7</f>
        <v>411</v>
      </c>
      <c r="C7" s="36">
        <v>238</v>
      </c>
      <c r="D7" s="36">
        <v>173</v>
      </c>
    </row>
    <row r="8" spans="1:6" ht="29.25" customHeight="1">
      <c r="A8" s="34" t="s">
        <v>77</v>
      </c>
      <c r="B8" s="37">
        <f>B7/B6</f>
        <v>0.63819875776397517</v>
      </c>
      <c r="C8" s="37">
        <f t="shared" ref="C8:D8" si="0">C7/C6</f>
        <v>0.6055979643765903</v>
      </c>
      <c r="D8" s="37">
        <f t="shared" si="0"/>
        <v>0.68924302788844627</v>
      </c>
      <c r="F8" s="35"/>
    </row>
    <row r="9" spans="1:6" ht="29.25" customHeight="1">
      <c r="A9" s="34" t="s">
        <v>74</v>
      </c>
      <c r="B9" s="36">
        <f>411-8</f>
        <v>403</v>
      </c>
      <c r="C9" s="36">
        <f>238-5</f>
        <v>233</v>
      </c>
      <c r="D9" s="36">
        <f>173-3</f>
        <v>170</v>
      </c>
      <c r="F9" s="35"/>
    </row>
    <row r="10" spans="1:6" ht="29.25" customHeight="1">
      <c r="A10" s="34" t="s">
        <v>75</v>
      </c>
      <c r="B10" s="37">
        <f>B9/B7</f>
        <v>0.98053527980535282</v>
      </c>
      <c r="C10" s="37">
        <f t="shared" ref="C10:D10" si="1">C9/C7</f>
        <v>0.97899159663865543</v>
      </c>
      <c r="D10" s="37">
        <f t="shared" si="1"/>
        <v>0.98265895953757221</v>
      </c>
      <c r="F10" s="35"/>
    </row>
    <row r="11" spans="1:6" ht="29.25" customHeight="1">
      <c r="A11" s="34" t="s">
        <v>8</v>
      </c>
      <c r="B11" s="36">
        <v>4.3</v>
      </c>
      <c r="C11" s="36">
        <v>4.3</v>
      </c>
      <c r="D11" s="36">
        <v>4.2</v>
      </c>
      <c r="F11" s="35"/>
    </row>
    <row r="12" spans="1:6" ht="29.25" customHeight="1">
      <c r="A12" s="36" t="s">
        <v>82</v>
      </c>
      <c r="B12" s="36">
        <v>8</v>
      </c>
      <c r="C12" s="36">
        <v>5</v>
      </c>
      <c r="D12" s="36">
        <v>3</v>
      </c>
      <c r="F12" s="35"/>
    </row>
    <row r="13" spans="1:6" ht="35.25" customHeight="1">
      <c r="A13" s="36" t="s">
        <v>4</v>
      </c>
      <c r="B13" s="37">
        <f>B12/B7</f>
        <v>1.9464720194647202E-2</v>
      </c>
      <c r="C13" s="37">
        <f t="shared" ref="C13:D13" si="2">C12/C7</f>
        <v>2.100840336134454E-2</v>
      </c>
      <c r="D13" s="37">
        <f t="shared" si="2"/>
        <v>1.7341040462427744E-2</v>
      </c>
      <c r="F13" s="35"/>
    </row>
    <row r="14" spans="1:6" ht="29.25" customHeight="1">
      <c r="A14" s="36" t="s">
        <v>81</v>
      </c>
      <c r="B14" s="36">
        <v>51</v>
      </c>
      <c r="C14" s="36">
        <v>23</v>
      </c>
      <c r="D14" s="36">
        <v>28</v>
      </c>
      <c r="F14" s="35"/>
    </row>
    <row r="15" spans="1:6" ht="29.25" customHeight="1">
      <c r="A15" s="36" t="s">
        <v>5</v>
      </c>
      <c r="B15" s="37">
        <f>B14/B7</f>
        <v>0.12408759124087591</v>
      </c>
      <c r="C15" s="37">
        <f t="shared" ref="C15:D15" si="3">C14/C7</f>
        <v>9.6638655462184878E-2</v>
      </c>
      <c r="D15" s="37">
        <f t="shared" si="3"/>
        <v>0.16184971098265896</v>
      </c>
      <c r="F15" s="35"/>
    </row>
    <row r="16" spans="1:6" ht="29.25" customHeight="1">
      <c r="A16" s="36" t="s">
        <v>80</v>
      </c>
      <c r="B16" s="36">
        <f>C16+D16</f>
        <v>173</v>
      </c>
      <c r="C16" s="36">
        <v>98</v>
      </c>
      <c r="D16" s="36">
        <v>75</v>
      </c>
      <c r="F16" s="35"/>
    </row>
    <row r="17" spans="1:6" ht="29.25" customHeight="1">
      <c r="A17" s="36" t="s">
        <v>6</v>
      </c>
      <c r="B17" s="37">
        <f>B16/B7</f>
        <v>0.42092457420924573</v>
      </c>
      <c r="C17" s="37">
        <f t="shared" ref="C17:D17" si="4">C16/C7</f>
        <v>0.41176470588235292</v>
      </c>
      <c r="D17" s="37">
        <f t="shared" si="4"/>
        <v>0.43352601156069365</v>
      </c>
      <c r="F17" s="35"/>
    </row>
    <row r="18" spans="1:6" ht="29.25" customHeight="1">
      <c r="A18" s="36" t="s">
        <v>79</v>
      </c>
      <c r="B18" s="36">
        <f>C18+D18</f>
        <v>179</v>
      </c>
      <c r="C18" s="36">
        <v>112</v>
      </c>
      <c r="D18" s="36">
        <v>67</v>
      </c>
      <c r="F18" s="35"/>
    </row>
    <row r="19" spans="1:6" ht="29.25" customHeight="1">
      <c r="A19" s="36" t="s">
        <v>7</v>
      </c>
      <c r="B19" s="37">
        <f>B18/B7</f>
        <v>0.43552311435523117</v>
      </c>
      <c r="C19" s="37">
        <f t="shared" ref="C19:D19" si="5">C18/C7</f>
        <v>0.47058823529411764</v>
      </c>
      <c r="D19" s="37">
        <f t="shared" si="5"/>
        <v>0.38728323699421963</v>
      </c>
      <c r="F19" s="35"/>
    </row>
    <row r="20" spans="1:6" ht="29.25" customHeight="1">
      <c r="A20" s="34" t="s">
        <v>83</v>
      </c>
      <c r="B20" s="37">
        <f>(B16+B18)/B7</f>
        <v>0.85644768856447684</v>
      </c>
      <c r="C20" s="37">
        <f t="shared" ref="C20:D20" si="6">(C16+C18)/C7</f>
        <v>0.88235294117647056</v>
      </c>
      <c r="D20" s="37">
        <f t="shared" si="6"/>
        <v>0.82080924855491333</v>
      </c>
    </row>
    <row r="21" spans="1:6" ht="29.25" customHeight="1">
      <c r="A21" s="34" t="s">
        <v>84</v>
      </c>
      <c r="B21" s="37">
        <f>(B14+B16+B18)/B7</f>
        <v>0.98053527980535282</v>
      </c>
      <c r="C21" s="37">
        <f t="shared" ref="C21:D21" si="7">(C14+C16+C18)/C7</f>
        <v>0.97899159663865543</v>
      </c>
      <c r="D21" s="37">
        <f t="shared" si="7"/>
        <v>0.98265895953757221</v>
      </c>
    </row>
    <row r="22" spans="1:6" ht="29.25" customHeight="1">
      <c r="A22" s="34" t="s">
        <v>2</v>
      </c>
      <c r="B22" s="36">
        <v>15.4</v>
      </c>
      <c r="C22" s="36">
        <v>15.8</v>
      </c>
      <c r="D22" s="36">
        <v>14.9</v>
      </c>
    </row>
    <row r="23" spans="1:6" ht="29.25" customHeight="1">
      <c r="A23" s="34" t="s">
        <v>78</v>
      </c>
      <c r="B23" s="36">
        <f>C23+D23</f>
        <v>41</v>
      </c>
      <c r="C23" s="36">
        <v>24</v>
      </c>
      <c r="D23" s="36">
        <v>17</v>
      </c>
    </row>
    <row r="25" spans="1:6">
      <c r="A25" s="11"/>
      <c r="B25" s="11"/>
    </row>
    <row r="29" spans="1:6">
      <c r="A29" s="41" t="s">
        <v>94</v>
      </c>
    </row>
    <row r="31" spans="1:6">
      <c r="C31" s="42">
        <v>42165</v>
      </c>
    </row>
    <row r="32" spans="1:6">
      <c r="C32" s="43" t="s">
        <v>95</v>
      </c>
    </row>
  </sheetData>
  <mergeCells count="3">
    <mergeCell ref="A1:D1"/>
    <mergeCell ref="A3:D3"/>
    <mergeCell ref="B4:D4"/>
  </mergeCells>
  <pageMargins left="0.59055118110236227" right="0.19685039370078741" top="0.59055118110236227" bottom="0.19685039370078741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итоги ПУ</vt:lpstr>
      <vt:lpstr>Новокуйбышевск</vt:lpstr>
      <vt:lpstr>Волжский р-н</vt:lpstr>
      <vt:lpstr>Общие результаты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Сударова Е.О.</cp:lastModifiedBy>
  <cp:lastPrinted>2015-06-17T06:00:59Z</cp:lastPrinted>
  <dcterms:created xsi:type="dcterms:W3CDTF">1996-10-08T23:32:33Z</dcterms:created>
  <dcterms:modified xsi:type="dcterms:W3CDTF">2015-06-17T10:46:59Z</dcterms:modified>
</cp:coreProperties>
</file>